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zc6h\Desktop\ARQUIVOS\RAMAL E CONVERSÃO\BOOK ES GÁS\"/>
    </mc:Choice>
  </mc:AlternateContent>
  <bookViews>
    <workbookView xWindow="0" yWindow="0" windowWidth="24000" windowHeight="9600"/>
  </bookViews>
  <sheets>
    <sheet name="PPU" sheetId="2" r:id="rId1"/>
  </sheets>
  <definedNames>
    <definedName name="_xlnm._FilterDatabase" localSheetId="0" hidden="1">PPU!$B$22:$G$182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9" i="2" l="1"/>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133" i="2"/>
  <c r="K134" i="2"/>
  <c r="K135" i="2"/>
  <c r="K136" i="2"/>
  <c r="K137" i="2"/>
  <c r="K138" i="2"/>
  <c r="K139" i="2"/>
  <c r="K140" i="2"/>
  <c r="K141" i="2"/>
  <c r="K142"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K169" i="2"/>
  <c r="K170" i="2"/>
  <c r="K171" i="2"/>
  <c r="K172" i="2"/>
  <c r="K173" i="2"/>
  <c r="K174" i="2"/>
  <c r="K175" i="2"/>
  <c r="K176" i="2"/>
  <c r="K177" i="2"/>
  <c r="K178" i="2"/>
  <c r="K179" i="2"/>
  <c r="K28"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29" i="2"/>
  <c r="J30" i="2"/>
  <c r="J31" i="2"/>
  <c r="J32" i="2"/>
  <c r="J33" i="2"/>
  <c r="J34" i="2"/>
  <c r="J35" i="2"/>
  <c r="J36" i="2"/>
  <c r="J37" i="2"/>
  <c r="J38" i="2"/>
  <c r="J39" i="2"/>
  <c r="J28" i="2"/>
  <c r="G57" i="2" l="1"/>
  <c r="G179" i="2"/>
  <c r="G122" i="2" l="1"/>
  <c r="G36" i="2"/>
  <c r="G158" i="2"/>
  <c r="G161" i="2"/>
  <c r="G163" i="2"/>
  <c r="G162" i="2"/>
  <c r="G164" i="2"/>
  <c r="G159" i="2"/>
  <c r="G160" i="2" l="1"/>
  <c r="G157" i="2" l="1"/>
  <c r="G156" i="2" l="1"/>
  <c r="G80" i="2" l="1"/>
  <c r="G99" i="2" l="1"/>
  <c r="G142" i="2"/>
  <c r="G123" i="2" l="1"/>
  <c r="G178" i="2"/>
  <c r="G71" i="2" l="1"/>
  <c r="G176" i="2"/>
  <c r="G175" i="2"/>
  <c r="G177" i="2"/>
  <c r="G116" i="2" l="1"/>
  <c r="G115" i="2"/>
  <c r="G114" i="2"/>
  <c r="G113" i="2"/>
  <c r="G43" i="2"/>
  <c r="G41" i="2"/>
  <c r="G77" i="2"/>
  <c r="G76" i="2"/>
  <c r="G174" i="2"/>
  <c r="G61" i="2"/>
  <c r="G62" i="2"/>
  <c r="G173" i="2"/>
  <c r="G148" i="2"/>
  <c r="G29" i="2" l="1"/>
  <c r="G110" i="2"/>
  <c r="G118" i="2"/>
  <c r="G119" i="2"/>
  <c r="G105" i="2"/>
  <c r="G108" i="2"/>
  <c r="G106" i="2"/>
  <c r="G55" i="2"/>
  <c r="G42" i="2"/>
  <c r="G68" i="2"/>
  <c r="G58" i="2"/>
  <c r="G45" i="2"/>
  <c r="G145" i="2"/>
  <c r="G78" i="2"/>
  <c r="G153" i="2"/>
  <c r="G51" i="2" l="1"/>
  <c r="G28" i="2"/>
  <c r="G109" i="2"/>
  <c r="G81" i="2"/>
  <c r="G87" i="2"/>
  <c r="G88" i="2"/>
  <c r="G107" i="2"/>
  <c r="G117" i="2"/>
  <c r="G56" i="2"/>
  <c r="G75" i="2"/>
  <c r="G53" i="2"/>
  <c r="G149" i="2"/>
  <c r="G154" i="2"/>
  <c r="G155" i="2"/>
  <c r="G147" i="2"/>
  <c r="G70" i="2"/>
  <c r="G143" i="2" l="1"/>
  <c r="G120" i="2"/>
  <c r="G82" i="2"/>
  <c r="G50" i="2"/>
  <c r="G54" i="2"/>
  <c r="G52" i="2"/>
  <c r="G63" i="2"/>
  <c r="G67" i="2"/>
  <c r="G166" i="2"/>
  <c r="G167" i="2"/>
  <c r="G168" i="2"/>
  <c r="G172" i="2"/>
  <c r="G125" i="2"/>
  <c r="G73" i="2"/>
  <c r="G151" i="2"/>
  <c r="G64" i="2"/>
  <c r="G170" i="2"/>
  <c r="G171" i="2"/>
  <c r="G101" i="2" l="1"/>
  <c r="G111" i="2"/>
  <c r="G84" i="2"/>
  <c r="G86" i="2"/>
  <c r="G121" i="2"/>
  <c r="G97" i="2"/>
  <c r="G85" i="2"/>
  <c r="G150" i="2"/>
  <c r="G46" i="2"/>
  <c r="G48" i="2"/>
  <c r="G146" i="2"/>
  <c r="G96" i="2"/>
  <c r="G95" i="2"/>
  <c r="G126" i="2"/>
  <c r="G90" i="2" l="1"/>
  <c r="G102" i="2"/>
  <c r="G103" i="2"/>
  <c r="G89" i="2"/>
  <c r="G60" i="2"/>
  <c r="G98" i="2"/>
  <c r="G127" i="2"/>
  <c r="G35" i="2" l="1"/>
  <c r="G92" i="2"/>
  <c r="G94" i="2"/>
  <c r="G91" i="2"/>
  <c r="G128" i="2"/>
  <c r="G37" i="2" l="1"/>
  <c r="G129" i="2"/>
  <c r="G38" i="2" l="1"/>
  <c r="G39" i="2"/>
  <c r="G130" i="2"/>
  <c r="G131" i="2" l="1"/>
  <c r="G132" i="2" l="1"/>
  <c r="G133" i="2" l="1"/>
  <c r="G134" i="2" l="1"/>
  <c r="G135" i="2" l="1"/>
  <c r="G136" i="2" l="1"/>
  <c r="G137" i="2" l="1"/>
  <c r="G138" i="2" l="1"/>
  <c r="G139" i="2" l="1"/>
  <c r="G141" i="2" l="1"/>
  <c r="G140" i="2"/>
  <c r="G79" i="2" l="1"/>
  <c r="G93" i="2" l="1"/>
  <c r="G34" i="2" l="1"/>
  <c r="G31" i="2" l="1"/>
  <c r="G30" i="2" l="1"/>
  <c r="G33" i="2" l="1"/>
  <c r="G32" i="2"/>
  <c r="F180" i="2" l="1"/>
  <c r="G180" i="2" s="1"/>
  <c r="F181" i="2" s="1"/>
  <c r="I143" i="2" s="1"/>
  <c r="K143" i="2" l="1"/>
  <c r="J143" i="2"/>
</calcChain>
</file>

<file path=xl/comments1.xml><?xml version="1.0" encoding="utf-8"?>
<comments xmlns="http://schemas.openxmlformats.org/spreadsheetml/2006/main">
  <authors>
    <author>Administrador</author>
  </authors>
  <commentList>
    <comment ref="F143" authorId="0" shapeId="0">
      <text>
        <r>
          <rPr>
            <b/>
            <sz val="9"/>
            <color indexed="81"/>
            <rFont val="Segoe UI"/>
            <family val="2"/>
          </rPr>
          <t>Administrador:</t>
        </r>
        <r>
          <rPr>
            <sz val="9"/>
            <color indexed="81"/>
            <rFont val="Segoe UI"/>
            <family val="2"/>
          </rPr>
          <t xml:space="preserve">
CONFORME MEMORIAL DESCRITIVO, O TOTAL DESSE ITEM DEVE SER INFERIOR A 7,2% DO VALOR DO CONTRATO.</t>
        </r>
      </text>
    </comment>
  </commentList>
</comments>
</file>

<file path=xl/sharedStrings.xml><?xml version="1.0" encoding="utf-8"?>
<sst xmlns="http://schemas.openxmlformats.org/spreadsheetml/2006/main" count="468" uniqueCount="340">
  <si>
    <t>ITEM</t>
  </si>
  <si>
    <t>DESCRIÇÃO</t>
  </si>
  <si>
    <t>QTDE.</t>
  </si>
  <si>
    <t>UNID</t>
  </si>
  <si>
    <t>PREÇO UNITÁRIO  (R$)</t>
  </si>
  <si>
    <t>PREÇO TOTAL (R$)</t>
  </si>
  <si>
    <t>1</t>
  </si>
  <si>
    <t>Construção e montagem de extensões de rede distribuição em PEAD PE 100 SDR 11 a céu aberto ou pelo método não destrutivo (MND)</t>
  </si>
  <si>
    <t>1.1</t>
  </si>
  <si>
    <t>m</t>
  </si>
  <si>
    <t>1.2</t>
  </si>
  <si>
    <t>Licenciamento de obra de construção de rede de distribuição</t>
  </si>
  <si>
    <t>1.3</t>
  </si>
  <si>
    <t>1.4</t>
  </si>
  <si>
    <t>1.5</t>
  </si>
  <si>
    <t>1.6</t>
  </si>
  <si>
    <t>1.7</t>
  </si>
  <si>
    <t>1.8</t>
  </si>
  <si>
    <t>m³</t>
  </si>
  <si>
    <t>1.9</t>
  </si>
  <si>
    <t>1.10</t>
  </si>
  <si>
    <t>Unidades</t>
  </si>
  <si>
    <t>1.11</t>
  </si>
  <si>
    <t>1.12</t>
  </si>
  <si>
    <t>2</t>
  </si>
  <si>
    <t xml:space="preserve">Construção e montagem de ramal externo em PEAD PE 100 SDR 11 - método vala a céu aberto ou método não destrutivo (MND) </t>
  </si>
  <si>
    <t>2.1</t>
  </si>
  <si>
    <t>2.2</t>
  </si>
  <si>
    <t>2.3</t>
  </si>
  <si>
    <t>2.4</t>
  </si>
  <si>
    <t xml:space="preserve">Abertura de tie-in </t>
  </si>
  <si>
    <t>2.4.1</t>
  </si>
  <si>
    <t>m²</t>
  </si>
  <si>
    <t>2.4.2</t>
  </si>
  <si>
    <t>2.5</t>
  </si>
  <si>
    <t>Abertura de vala - 90 cm de profundidade</t>
  </si>
  <si>
    <t>2.5.1</t>
  </si>
  <si>
    <t>2.6</t>
  </si>
  <si>
    <t>Tubulação e conexões em PEAD DE 32 mm</t>
  </si>
  <si>
    <t>2.6.1</t>
  </si>
  <si>
    <t>2.6.2</t>
  </si>
  <si>
    <t>2.6.3</t>
  </si>
  <si>
    <t>2.6.4</t>
  </si>
  <si>
    <t>2.6.5</t>
  </si>
  <si>
    <t>2.6.6</t>
  </si>
  <si>
    <t>2.6.7</t>
  </si>
  <si>
    <t>2.6.8</t>
  </si>
  <si>
    <t>2.7</t>
  </si>
  <si>
    <t>2.8</t>
  </si>
  <si>
    <t>Recomposição de pavimento</t>
  </si>
  <si>
    <t>2.8.1</t>
  </si>
  <si>
    <t>2.8.2</t>
  </si>
  <si>
    <t>2.8.3</t>
  </si>
  <si>
    <t>2.8.4</t>
  </si>
  <si>
    <t>2.8.5</t>
  </si>
  <si>
    <t>2.9</t>
  </si>
  <si>
    <t>Construção e montagem de abrigo para CRM</t>
  </si>
  <si>
    <t>2.9.1</t>
  </si>
  <si>
    <t>Tipo I (70 cm x 60 cm x 30 cm)</t>
  </si>
  <si>
    <t>2.9.1.1</t>
  </si>
  <si>
    <t>2.9.1.2</t>
  </si>
  <si>
    <t>2.9.2</t>
  </si>
  <si>
    <t>Tipo II (100 cm x 60 cm x 40 cm)</t>
  </si>
  <si>
    <t>2.9.2.1</t>
  </si>
  <si>
    <t>2.9.2.2</t>
  </si>
  <si>
    <t>2.9.3</t>
  </si>
  <si>
    <t>Tipo III (50 cm x 50 cm x 20 cm)</t>
  </si>
  <si>
    <t>2.9.3.1</t>
  </si>
  <si>
    <t>3</t>
  </si>
  <si>
    <t>Montagem e instalação de CRM ou CR</t>
  </si>
  <si>
    <t>3.1</t>
  </si>
  <si>
    <t>3.2</t>
  </si>
  <si>
    <t>3.3</t>
  </si>
  <si>
    <t>3.4</t>
  </si>
  <si>
    <t>3.5</t>
  </si>
  <si>
    <t>3.6</t>
  </si>
  <si>
    <t>Acréscimo para montagem de CRM, CR ou CRC fora da região Metropolitana da Grande Vitória</t>
  </si>
  <si>
    <t>4</t>
  </si>
  <si>
    <t>5</t>
  </si>
  <si>
    <t>6</t>
  </si>
  <si>
    <t>Construção e montagem de rede interna</t>
  </si>
  <si>
    <t>6.1</t>
  </si>
  <si>
    <t>6.2</t>
  </si>
  <si>
    <t>6.3</t>
  </si>
  <si>
    <t>6.4</t>
  </si>
  <si>
    <t>6.5</t>
  </si>
  <si>
    <t>6.6</t>
  </si>
  <si>
    <t>6.7</t>
  </si>
  <si>
    <t>6.8</t>
  </si>
  <si>
    <t>6.9</t>
  </si>
  <si>
    <t>6.10</t>
  </si>
  <si>
    <t>6.11</t>
  </si>
  <si>
    <t>6.12</t>
  </si>
  <si>
    <t>6.13</t>
  </si>
  <si>
    <t>6.14</t>
  </si>
  <si>
    <t>6.15</t>
  </si>
  <si>
    <t>Acréscimo para construção e montagem de rede interna em cobre ou tubo multicamada em estabelecimentos comerciais</t>
  </si>
  <si>
    <t>6.16</t>
  </si>
  <si>
    <t>7</t>
  </si>
  <si>
    <t>Regularização das instalações dos aparelhos e adequação de ambientes</t>
  </si>
  <si>
    <t>7.1</t>
  </si>
  <si>
    <t>7.2</t>
  </si>
  <si>
    <t>7.3</t>
  </si>
  <si>
    <t>7.4</t>
  </si>
  <si>
    <t>Adequação de ambientes</t>
  </si>
  <si>
    <t>7.4.1</t>
  </si>
  <si>
    <t>7.4.2</t>
  </si>
  <si>
    <t>7.4.3</t>
  </si>
  <si>
    <t>7.4.4</t>
  </si>
  <si>
    <t>7.4.5</t>
  </si>
  <si>
    <t>7.4.6</t>
  </si>
  <si>
    <t>8</t>
  </si>
  <si>
    <t>9</t>
  </si>
  <si>
    <t>Conversão de aparelhos residenciais</t>
  </si>
  <si>
    <t>9.1</t>
  </si>
  <si>
    <t>9.2</t>
  </si>
  <si>
    <t>9.3</t>
  </si>
  <si>
    <t>9.4</t>
  </si>
  <si>
    <t>9.5</t>
  </si>
  <si>
    <t>9.6</t>
  </si>
  <si>
    <t>9.7</t>
  </si>
  <si>
    <t>9.8</t>
  </si>
  <si>
    <t>9.9</t>
  </si>
  <si>
    <t>9.10</t>
  </si>
  <si>
    <t>9.11</t>
  </si>
  <si>
    <t>10</t>
  </si>
  <si>
    <t>Conversão de aparelhos comerciais</t>
  </si>
  <si>
    <t>10.1</t>
  </si>
  <si>
    <t>10.2</t>
  </si>
  <si>
    <t>10.3</t>
  </si>
  <si>
    <t>10.4</t>
  </si>
  <si>
    <t>10.5</t>
  </si>
  <si>
    <t>10.6</t>
  </si>
  <si>
    <t>10.7</t>
  </si>
  <si>
    <t>10.8</t>
  </si>
  <si>
    <t>10.9</t>
  </si>
  <si>
    <t>10.10</t>
  </si>
  <si>
    <t>10.11</t>
  </si>
  <si>
    <t>10.12</t>
  </si>
  <si>
    <t>10.13</t>
  </si>
  <si>
    <t>10.14</t>
  </si>
  <si>
    <t>10.15</t>
  </si>
  <si>
    <t>10.16</t>
  </si>
  <si>
    <t>10.17</t>
  </si>
  <si>
    <t>10.18</t>
  </si>
  <si>
    <t>11</t>
  </si>
  <si>
    <t>mês</t>
  </si>
  <si>
    <t>12</t>
  </si>
  <si>
    <t xml:space="preserve">Fornecimento de serviços complementares </t>
  </si>
  <si>
    <t>12.1</t>
  </si>
  <si>
    <t>12.2</t>
  </si>
  <si>
    <t>12.3</t>
  </si>
  <si>
    <t>12.4</t>
  </si>
  <si>
    <t>12.5</t>
  </si>
  <si>
    <t>12.6</t>
  </si>
  <si>
    <t>12.7</t>
  </si>
  <si>
    <t>12.8</t>
  </si>
  <si>
    <t>Acabamentos</t>
  </si>
  <si>
    <t>12.8.1</t>
  </si>
  <si>
    <t>12.8.2</t>
  </si>
  <si>
    <t>12.8.3</t>
  </si>
  <si>
    <t>12.9</t>
  </si>
  <si>
    <t>12.9.1</t>
  </si>
  <si>
    <t>diária</t>
  </si>
  <si>
    <t>12.10</t>
  </si>
  <si>
    <t>12.11</t>
  </si>
  <si>
    <t>12.12</t>
  </si>
  <si>
    <t>12.13</t>
  </si>
  <si>
    <t>12.14</t>
  </si>
  <si>
    <t>12.15</t>
  </si>
  <si>
    <t>12.16</t>
  </si>
  <si>
    <t>12.17</t>
  </si>
  <si>
    <t xml:space="preserve">Fornecimento e instalação de sistema de aquecimento </t>
  </si>
  <si>
    <t>12.17.1</t>
  </si>
  <si>
    <t>12.17.2</t>
  </si>
  <si>
    <t>12.17.3</t>
  </si>
  <si>
    <t>12.18</t>
  </si>
  <si>
    <t xml:space="preserve">Fornecimento e instalação de fogão residencial </t>
  </si>
  <si>
    <t>12.18.1</t>
  </si>
  <si>
    <t>12.18.2</t>
  </si>
  <si>
    <t>12.19</t>
  </si>
  <si>
    <t>12.20</t>
  </si>
  <si>
    <t>hh</t>
  </si>
  <si>
    <t>12.21</t>
  </si>
  <si>
    <t>12.22</t>
  </si>
  <si>
    <t>12.23</t>
  </si>
  <si>
    <t>12.24</t>
  </si>
  <si>
    <t>12.25</t>
  </si>
  <si>
    <t>12.26</t>
  </si>
  <si>
    <t>TOTAL</t>
  </si>
  <si>
    <t>LICITANTE</t>
  </si>
  <si>
    <t>Escavação manual e reaterro inclusos sinalização e proteção - profundidade até 1,25 m - dim. 1,5x1,5x1,25 m</t>
  </si>
  <si>
    <t xml:space="preserve">Escavação, reaterro e recomposição de pavimento </t>
  </si>
  <si>
    <t xml:space="preserve">Adicional escavação e reaterro incluindo escoramento e esgotamento -  profundidade maior que 1,25 m </t>
  </si>
  <si>
    <t>Reaterro com areia grossa adensada hidraulicamente</t>
  </si>
  <si>
    <t>Escavação manual e reaterro com terreno natural inclusos sinalização e proteção - largura 0,5 m</t>
  </si>
  <si>
    <t>Instalação do tê de derivação</t>
  </si>
  <si>
    <t xml:space="preserve">Montagem de válvula de bloqueio PEAD DE 63mm </t>
  </si>
  <si>
    <t>Instalação da gastop</t>
  </si>
  <si>
    <t>Assentamento de tubulação PEAD 32mm a céu aberto</t>
  </si>
  <si>
    <t>Assentamento de tubulação PEAD 32mm MND (charutamento)</t>
  </si>
  <si>
    <t>Assentamento de tubulação PEAD 32mm MND (perfuratriz pneumática)</t>
  </si>
  <si>
    <t>Instalação de válvula de calçada</t>
  </si>
  <si>
    <t>Instalação da transição PEAD DE 32 mm x bronze DN 1" (inclusão da válvula de bloqueio de latão DN 1" com bujão)</t>
  </si>
  <si>
    <t>Recomposição de pavimento asfáltico quente - espessura de 5 cm</t>
  </si>
  <si>
    <t>Recomposição de pavimento de bloco intertravado ou paralelepípedo, com reaproveitamento</t>
  </si>
  <si>
    <t>Recomposição de pavimento de bloco intertravado ou paralelepípedo, com fornecimento da peça</t>
  </si>
  <si>
    <t>Recomposição de calçada</t>
  </si>
  <si>
    <t>Construção de abrigo tipo I (60 cm x 70 cm x 30 cm)</t>
  </si>
  <si>
    <t>Construção de abrigo tipo II (100 cm x 60 cm x 40 cm)</t>
  </si>
  <si>
    <t>Construção de abrigo tipo III (50 cm x 50 cm x 20 cm)</t>
  </si>
  <si>
    <t>Fornecimento e instalação de portinhola - tipo I</t>
  </si>
  <si>
    <t>Fornecimento e instalação de portinhola - tipo II</t>
  </si>
  <si>
    <t>Portinhola para abrigo em chapa galvanizada</t>
  </si>
  <si>
    <t>Curvas rede interna de cobre 15 mm e 22 mm</t>
  </si>
  <si>
    <t>Construção e montagem de rede interna de cobre de 15 mm e 22 mm</t>
  </si>
  <si>
    <t>Construção e montagem de rede interna de cobre 35 mm e 28 mm</t>
  </si>
  <si>
    <t>Curvas rede interna de cobre 28 mm e 35 mm</t>
  </si>
  <si>
    <t>Construção e montagem de rede interna de multicamada 16 mm e 20 mm</t>
  </si>
  <si>
    <t>Construção e montagem de rede interna de multicamada 26 mm e 32 mm</t>
  </si>
  <si>
    <t>Curvas em rede interna de multicamada 16 mm e 20 mm</t>
  </si>
  <si>
    <t>Curvas em rede interna de multicamada 26 mm e 32 mm</t>
  </si>
  <si>
    <t>Adicional para execução de rede interna embutida no piso ou na alvenaria</t>
  </si>
  <si>
    <t>Proteção mecânica de rede interna</t>
  </si>
  <si>
    <t>Interligação de rede interna com até 2 m de extensão</t>
  </si>
  <si>
    <t>Recuperação de rede interna secundária mediante aplicação de resina</t>
  </si>
  <si>
    <t>Rede interna em PEAD PE 100 DE 32 mm</t>
  </si>
  <si>
    <t>Rede interna em PEAD PE 100 DE 63 mm</t>
  </si>
  <si>
    <t>Montagem e instalação de CRM tipo I</t>
  </si>
  <si>
    <t>Montagem e instalação de CRM tipo II</t>
  </si>
  <si>
    <t>Montagem e instalação de CRM tipo III</t>
  </si>
  <si>
    <t>Montagem e instalação de CR</t>
  </si>
  <si>
    <t xml:space="preserve">Projeto executivo de ramal </t>
  </si>
  <si>
    <t>Elaboração de databook de ramal</t>
  </si>
  <si>
    <t>Licenciamento de obra de construção de ramal junto a prefeitura</t>
  </si>
  <si>
    <t>Inspeção de rede de distribuição interna de gases combustíveis e de aparelhos a gás, e teste de estanqueidade de rede interna</t>
  </si>
  <si>
    <t>Conversão de queimador de fogão residencial (substituição de bico injetor)</t>
  </si>
  <si>
    <t>Substiruição de registro de fogão residencial</t>
  </si>
  <si>
    <t>Conversão de forno residencial com substituição de bico injetor e registro de controle de chama</t>
  </si>
  <si>
    <t>Conversão de queimador de fogão residencial (furação de bico injetor)</t>
  </si>
  <si>
    <t>Substituição ou instalação de tubo flexível para aparelhos a gás</t>
  </si>
  <si>
    <t>Substiruição de queimador e termopar de forno a gás</t>
  </si>
  <si>
    <t>Substituição de usina de ignição para forno e fogão</t>
  </si>
  <si>
    <t>Relocação de Ponto de Gás</t>
  </si>
  <si>
    <t>Substituição ou instalação de válvula de bloqueio em aparelho a gás</t>
  </si>
  <si>
    <t>Conversão de aquecedor de passagem analógico</t>
  </si>
  <si>
    <t>Conversão de aquecedor de passagem digital</t>
  </si>
  <si>
    <t>Conversão de aquecedor de acumulação</t>
  </si>
  <si>
    <t>Conversão de churrasqueira</t>
  </si>
  <si>
    <t>Conversão de banho maria</t>
  </si>
  <si>
    <t>Conversão de caldeira</t>
  </si>
  <si>
    <t>Conversão de chapa</t>
  </si>
  <si>
    <t>Conversão de churrasqueira comercial</t>
  </si>
  <si>
    <t>Conversão de fogão comercial até 6 bocas com forno</t>
  </si>
  <si>
    <t>Conversão de fogão comercial de 8 a 10 bocas com forno</t>
  </si>
  <si>
    <t>Conversão de forno individual comercial</t>
  </si>
  <si>
    <t>Conversão de fritadeira</t>
  </si>
  <si>
    <t>Conversão de máquina de assar frango</t>
  </si>
  <si>
    <t xml:space="preserve">Conversão de panelão comercial </t>
  </si>
  <si>
    <t>Conversão de bico de Bunsen</t>
  </si>
  <si>
    <t>Conversão de misturela</t>
  </si>
  <si>
    <t>Conversão de sauna</t>
  </si>
  <si>
    <t>Conversão de secadora de roupas industrial</t>
  </si>
  <si>
    <t>Conversão de Chair Broiler</t>
  </si>
  <si>
    <t>Conversão de Calandra (Lavanderia)</t>
  </si>
  <si>
    <t>Conversão de Combinado</t>
  </si>
  <si>
    <t>Instalação de aquecedor de passagem novo em ambiente previamente adequado</t>
  </si>
  <si>
    <t>Fornecimento e instalação de aquecedor de passagem digital  de 12 a 21 l</t>
  </si>
  <si>
    <t>Aquecedor analógico 7 a 15 l/min</t>
  </si>
  <si>
    <t>Aquecedor analógico 16 a 20 l/min</t>
  </si>
  <si>
    <t>Fogão de 4 bocas com forno</t>
  </si>
  <si>
    <t>Fogão de 5 bocas com forno</t>
  </si>
  <si>
    <t>Caixa de gesso para embutir redes internas e dutos de exaustão</t>
  </si>
  <si>
    <t>Concreto armado</t>
  </si>
  <si>
    <t>Acabamento em cerâmica</t>
  </si>
  <si>
    <t>Acabamento em granito</t>
  </si>
  <si>
    <t>Acabamento em porcelanato polido</t>
  </si>
  <si>
    <t>Projeto executivo de extensão de rede de distribuição, incluso topografia</t>
  </si>
  <si>
    <t>Tubulação PEAD DE 180 mm a céu aberto ou MND</t>
  </si>
  <si>
    <t>Tubulação PEAD DE 63 mm a céu aberto</t>
  </si>
  <si>
    <t xml:space="preserve">Tubulação PEAD DE 63 mm pelo Método Não Destrutivo (MND) </t>
  </si>
  <si>
    <t>Alvenaria em bloco estrutural ou de vedação com reboco e pintura</t>
  </si>
  <si>
    <t xml:space="preserve">Acréscimo na construção e montagem de rede de distribuição, por MD - Método Destrutivo (vala a céu aberto) em terreno com rocha consolidada </t>
  </si>
  <si>
    <t>Aluguel de retroescavadeira</t>
  </si>
  <si>
    <t>Aluguel de betoneira</t>
  </si>
  <si>
    <t>Aluguel de caminhão caçamba</t>
  </si>
  <si>
    <t>Aluguel de caminhão pipa</t>
  </si>
  <si>
    <t>Aluguel de caminhão sugador</t>
  </si>
  <si>
    <t>Aluguel de caminhão munck</t>
  </si>
  <si>
    <t>Serviço de rebaixamento de lençol freático</t>
  </si>
  <si>
    <t>Fornecimento de mão de obra de ajudante geral de obra</t>
  </si>
  <si>
    <t>Fornecimento de mão de obra de Pedreiro / Pintor / Armador / Carpinteiro</t>
  </si>
  <si>
    <t>Fornecimento de mão de obra de soldador de PEAD, inclusive ferramentas</t>
  </si>
  <si>
    <t>Fornecimento de mão de obra de soldador de cobre / bombeiro hidráulico</t>
  </si>
  <si>
    <t>Fornecimento de mão de obra de técnico gasista</t>
  </si>
  <si>
    <t>Teste de estanqueidade de ramal PEAD</t>
  </si>
  <si>
    <t>Acréscimo para construção e montagem de ramal fora da Região Metropolitana de Vitória</t>
  </si>
  <si>
    <t>Acréscimo para cada aparelho convertido fora da Região Metropolitana de Vitória</t>
  </si>
  <si>
    <t>Acréscimo na construção e montagem de rede de distribuição fora da região Metropolitana de Vitória</t>
  </si>
  <si>
    <t>Acréscimo para construção e montagem de rede interna fora da Região Metropolitana de Vitória</t>
  </si>
  <si>
    <t xml:space="preserve">Montagem de CRC (Conjunto de Regulagem de Calçada) </t>
  </si>
  <si>
    <t>Mobilização de máquina de furo direcional</t>
  </si>
  <si>
    <t xml:space="preserve">Acréscimo para transporte da máquina de furo (Incluído o deslocamento de todos os  equipamentos, tais como: caminhão sugador, pipa e demais) </t>
  </si>
  <si>
    <t>Substituição ou retirada de regulador secundário inclusas as adaptações necessárias</t>
  </si>
  <si>
    <t>Instalação de medidores individuais</t>
  </si>
  <si>
    <t xml:space="preserve">Queima de GLP residual </t>
  </si>
  <si>
    <t>Duto de exaustão em PVC DN 50 a 100 mm</t>
  </si>
  <si>
    <t>Recomposição de Jardim</t>
  </si>
  <si>
    <t>Instalação de grelha para ventilação de forro</t>
  </si>
  <si>
    <t>Travamento de janelas e básculas</t>
  </si>
  <si>
    <t>Promoção de abertura em vidros</t>
  </si>
  <si>
    <t>Promoção de abertua em alvenaria</t>
  </si>
  <si>
    <t>Rebaixamento de pontos de água e gás</t>
  </si>
  <si>
    <t>Instalação de duto de exaustão dos aquecedores</t>
  </si>
  <si>
    <t xml:space="preserve">Fornecimento de cilindros tipo P45 para GLP </t>
  </si>
  <si>
    <t xml:space="preserve">Tubulação PEAD DE 125 mm a céu aberto </t>
  </si>
  <si>
    <t xml:space="preserve">Tubulação PEAD DE 125 mm pelo Método Não Destrutivo (MND) </t>
  </si>
  <si>
    <t xml:space="preserve">Montagem de válvula de bloqueio PEAD DE 125mm </t>
  </si>
  <si>
    <t>Montagem de válvula de bloqueio PEAD DE 180 mm</t>
  </si>
  <si>
    <t>Fornecimento e instalação de caixa metálica para válvula da rede interna</t>
  </si>
  <si>
    <t>ES GÁS</t>
  </si>
  <si>
    <t>PROCESSO: 5000042020</t>
  </si>
  <si>
    <t>faixa tolerância</t>
  </si>
  <si>
    <t>12.27</t>
  </si>
  <si>
    <t>Verba para pagamento adicional na avaliação de desempenho</t>
  </si>
  <si>
    <t>vb</t>
  </si>
  <si>
    <t xml:space="preserve">DECLARAÇÃO
À
COMPANHIA DE GÁS DO ESPÍRITO SANTO - ES GÁS
Prezados Senhores,
Em atenção ao instrumento convocatório sob referência, declaramos que:
1. Concordamos com as disposições do instrumento convocatório sob referência e seus Anexos;
2. Comprometemo-nos a garantir o prazo de validade dos preços e condições da presente proposta por 120 (cento e vinte) dias corridos, contados a partir da data de apresentação da proposta,  ou da sua reapresentação na hipótese de negociação, podendo, exclusivamente por vontade própria, revalidá-la.
3. Asseguramos ter pleno conhecimento da legislação pertinente à contratação em pauta, bem como das condições gerais estabelecidas no edital, sobretudo quanto aos documentos de admissibilidade, estando em conformidade com estes;
4.  Sob as penas da lei, em especial o art. 299 do Código Penal Brasileiro, o art. 36, incisos I e II da Lei n.º 12.529/11, bem como o art. 5º da Lei n.º 12.846/13 declaramos que:
(a) a proposta foi elaborada de maneira independente pelo LICITANTE, sem acordo, ajuste, combinação ou manipulação com qualquer outro participante, ou qualquer outro expediente que vise frustrar ou fraudar o caráter competitivo do procedimento licitatório;
(b) a intenção de apresentar a proposta não foi informada ou discutida com qualquer outro participante desta LICITAÇÃO, por qualquer meio ou por qualquer pessoa, com o fim de frustrar, fraudar, impedir ou perturbar, mediante acordo, combinação, manipulação, ajuste ou qualquer outro expediente, o caráter competitivo do procedimento licitatório;
(c) não tentamos, por qualquer meio ou por qualquer pessoa, influir na decisão de qualquer outro participante potencial ou de fato desta LICITAÇÃO quanto a participar ou não da referida licitação;
(d) o conteúdo da proposta não será, no todo ou em parte, direta ou indiretamente, comunicado ou discutido com qualquer outro participante da LICITAÇÃO antes da conclusão do certame da referida licitação, com o intuito de frustrar, fraudar, impedir ou perturbar, mediante acordo, combinação, manipulação, ajuste ou qualquer outro expediente, o caráter competitivo do procedimento licitatório.
(e) o conteúdo da proposta não foi, no todo ou em parte, direta ou indiretamente, pela declarante ou por interposta pessoa, informado, discutido ou recebido por qualquer integrante de órgão licitante da ES Gás, antes da abertura oficial das propostas; e 
(f) estamos plenamente cientes do teor e da extensão desta declaração. </t>
  </si>
  <si>
    <t>Razão Social</t>
  </si>
  <si>
    <t>Endereço</t>
  </si>
  <si>
    <t>Cidade/UF</t>
  </si>
  <si>
    <t>Telefone</t>
  </si>
  <si>
    <t>CNPJ</t>
  </si>
  <si>
    <t>DADOS DO FORNECEDOR</t>
  </si>
  <si>
    <t>DADOS DO CLIENTE</t>
  </si>
  <si>
    <t>Cliente:</t>
  </si>
  <si>
    <t>Endereço:</t>
  </si>
  <si>
    <r>
      <rPr>
        <b/>
        <sz val="10"/>
        <rFont val="Arial"/>
        <family val="2"/>
      </rPr>
      <t xml:space="preserve">Observações: </t>
    </r>
    <r>
      <rPr>
        <sz val="10"/>
        <rFont val="Arial"/>
        <family val="2"/>
      </rPr>
      <t xml:space="preserve">
1) Os valores da coluna do "PREÇO UNITÁRIO (R$)" devem ser preenchidos com apenas duas casas decimais.
2) Os valores da coluna "PREÇO TOTAL (R$)" serão calculados automaticamente pela planilha
3) Estando o valor do preço unitário de cada item dentro da faixa de tolerância da CONTRATANTE, a cor da célula passará de "VERMELHO" para "BRANCO".
4) Somente serão aceitas propostas com todas as células da coluna preço unitário na cor "BRANCA".
5) O item 12.27 será calculado automaticamente pela planilha.
</t>
    </r>
  </si>
  <si>
    <t>CONSTRUÇÃO E MONTAGEM DE EXTENSÕES DE REDES DE DISTRIBUIÇÃO, RAMAIS EXTERNOS, ATIVAÇÃO E CONVERSÃO DE APARELHOS DE USUÁRIOS PARA CONSUMO DE GÁS NATURAL NOS SEGMENTOS RESIDENCIAL E COMERCIAL, NA ÁREA DE CONCESSÃO NO ESTADO DO ESPÍRITO SANTO</t>
  </si>
  <si>
    <t>ANEXO 8 - PLANILHA DE PREÇOS UNITÁRIOS - PPU</t>
  </si>
  <si>
    <t xml:space="preserve">LICITAÇÃO: LESG002/20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</si>
</sst>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R$&quot;\ * #,##0.00_-;\-&quot;R$&quot;\ * #,##0.00_-;_-&quot;R$&quot;\ * &quot;-&quot;??_-;_-@_-"/>
    <numFmt numFmtId="164" formatCode="0.0%"/>
    <numFmt numFmtId="165" formatCode="0.00000%"/>
    <numFmt numFmtId="166" formatCode="#,##0;[Red]#,##0"/>
  </numFmts>
  <fonts count="18" x14ac:knownFonts="1">
    <font>
      <sz val="10"/>
      <name val="Arial"/>
    </font>
    <font>
      <b/>
      <sz val="10"/>
      <name val="Arial"/>
      <family val="2"/>
    </font>
    <font>
      <sz val="10"/>
      <name val="Arial"/>
      <family val="2"/>
    </font>
    <font>
      <sz val="10"/>
      <name val="Arial"/>
      <family val="2"/>
    </font>
    <font>
      <sz val="12"/>
      <name val="Arial"/>
      <family val="2"/>
    </font>
    <font>
      <sz val="10"/>
      <name val="Arial"/>
      <family val="2"/>
    </font>
    <font>
      <b/>
      <sz val="12"/>
      <name val="Arial"/>
      <family val="2"/>
    </font>
    <font>
      <sz val="10"/>
      <name val="Arial"/>
      <family val="2"/>
    </font>
    <font>
      <b/>
      <sz val="24"/>
      <name val="Arial"/>
      <family val="2"/>
    </font>
    <font>
      <b/>
      <sz val="14"/>
      <name val="Arial"/>
      <family val="2"/>
    </font>
    <font>
      <sz val="12"/>
      <color rgb="FFFF0000"/>
      <name val="Arial"/>
      <family val="2"/>
    </font>
    <font>
      <sz val="10"/>
      <name val="Arial"/>
      <family val="2"/>
    </font>
    <font>
      <sz val="10"/>
      <name val="Arial"/>
      <family val="2"/>
    </font>
    <font>
      <b/>
      <sz val="12"/>
      <color rgb="FFFF0000"/>
      <name val="Arial"/>
      <family val="2"/>
    </font>
    <font>
      <sz val="9"/>
      <color indexed="81"/>
      <name val="Segoe UI"/>
      <family val="2"/>
    </font>
    <font>
      <b/>
      <sz val="9"/>
      <color indexed="81"/>
      <name val="Segoe UI"/>
      <family val="2"/>
    </font>
    <font>
      <sz val="8.5"/>
      <name val="Arial"/>
      <family val="2"/>
    </font>
    <font>
      <b/>
      <sz val="11"/>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bgColor indexed="22"/>
      </patternFill>
    </fill>
    <fill>
      <patternFill patternType="solid">
        <fgColor theme="0" tint="-0.14999847407452621"/>
        <bgColor indexed="22"/>
      </patternFill>
    </fill>
    <fill>
      <patternFill patternType="solid">
        <fgColor rgb="FFFFFF00"/>
        <bgColor indexed="64"/>
      </patternFill>
    </fill>
    <fill>
      <patternFill patternType="solid">
        <fgColor indexed="22"/>
        <bgColor indexed="64"/>
      </patternFill>
    </fill>
  </fills>
  <borders count="39">
    <border>
      <left/>
      <right/>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4">
    <xf numFmtId="0" fontId="0" fillId="0" borderId="0"/>
    <xf numFmtId="44" fontId="11" fillId="0" borderId="0" applyFont="0" applyFill="0" applyBorder="0" applyAlignment="0" applyProtection="0"/>
    <xf numFmtId="9" fontId="12" fillId="0" borderId="0" applyFont="0" applyFill="0" applyBorder="0" applyAlignment="0" applyProtection="0"/>
    <xf numFmtId="0" fontId="2" fillId="0" borderId="0"/>
  </cellStyleXfs>
  <cellXfs count="197">
    <xf numFmtId="0" fontId="0" fillId="0" borderId="0" xfId="0"/>
    <xf numFmtId="0" fontId="2" fillId="0" borderId="0" xfId="0" applyFont="1"/>
    <xf numFmtId="4" fontId="2" fillId="0" borderId="0" xfId="0" applyNumberFormat="1" applyFont="1"/>
    <xf numFmtId="0" fontId="2" fillId="0" borderId="0" xfId="0" applyFont="1" applyAlignment="1">
      <alignment horizontal="center"/>
    </xf>
    <xf numFmtId="0" fontId="3" fillId="0" borderId="0" xfId="0" applyFont="1"/>
    <xf numFmtId="0" fontId="7" fillId="0" borderId="0" xfId="0" applyFont="1"/>
    <xf numFmtId="0" fontId="4" fillId="0" borderId="0" xfId="0" applyFont="1"/>
    <xf numFmtId="0" fontId="2" fillId="0" borderId="0" xfId="0" applyFont="1" applyAlignment="1">
      <alignment horizontal="left"/>
    </xf>
    <xf numFmtId="44" fontId="2" fillId="0" borderId="0" xfId="1" applyFont="1"/>
    <xf numFmtId="0" fontId="10" fillId="0" borderId="0" xfId="0" applyFont="1" applyFill="1"/>
    <xf numFmtId="0" fontId="2"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13" fillId="0" borderId="0" xfId="0" applyFont="1" applyFill="1"/>
    <xf numFmtId="0" fontId="1" fillId="3" borderId="1" xfId="0" applyFont="1" applyFill="1" applyBorder="1" applyAlignment="1">
      <alignment horizontal="left" vertical="center" wrapText="1"/>
    </xf>
    <xf numFmtId="49" fontId="2" fillId="0" borderId="1" xfId="0" applyNumberFormat="1" applyFont="1" applyFill="1" applyBorder="1" applyAlignment="1">
      <alignment horizontal="center" vertical="center"/>
    </xf>
    <xf numFmtId="0" fontId="6" fillId="3" borderId="21" xfId="0" applyFont="1" applyFill="1" applyBorder="1" applyAlignment="1">
      <alignment horizontal="center" vertical="center" wrapText="1"/>
    </xf>
    <xf numFmtId="165" fontId="2" fillId="0" borderId="0" xfId="2" applyNumberFormat="1" applyFont="1"/>
    <xf numFmtId="49" fontId="2" fillId="2"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0" fontId="4" fillId="0" borderId="0" xfId="0" applyFont="1" applyFill="1"/>
    <xf numFmtId="0" fontId="2" fillId="0" borderId="0" xfId="0" applyFont="1" applyFill="1"/>
    <xf numFmtId="0" fontId="6" fillId="0" borderId="0" xfId="0" applyFont="1" applyFill="1"/>
    <xf numFmtId="9" fontId="2" fillId="0" borderId="0" xfId="2" applyFont="1" applyAlignment="1">
      <alignment horizontal="left"/>
    </xf>
    <xf numFmtId="49" fontId="2" fillId="0" borderId="1" xfId="0" applyNumberFormat="1"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3" fontId="2" fillId="0" borderId="1" xfId="0" applyNumberFormat="1" applyFont="1" applyBorder="1" applyAlignment="1">
      <alignment horizontal="center" vertical="center"/>
    </xf>
    <xf numFmtId="49" fontId="2" fillId="4" borderId="1" xfId="0" applyNumberFormat="1" applyFont="1" applyFill="1" applyBorder="1" applyAlignment="1">
      <alignment horizontal="center" vertical="center"/>
    </xf>
    <xf numFmtId="0" fontId="2" fillId="0" borderId="28" xfId="0" applyFont="1" applyFill="1" applyBorder="1" applyAlignment="1">
      <alignment horizontal="center" vertical="center"/>
    </xf>
    <xf numFmtId="0" fontId="2" fillId="0" borderId="28" xfId="0" applyFont="1" applyFill="1" applyBorder="1" applyAlignment="1">
      <alignment horizontal="left" vertical="center" wrapText="1"/>
    </xf>
    <xf numFmtId="49" fontId="2" fillId="0" borderId="4" xfId="0" applyNumberFormat="1" applyFont="1" applyBorder="1" applyAlignment="1">
      <alignment horizontal="center" vertical="center"/>
    </xf>
    <xf numFmtId="0" fontId="2" fillId="0" borderId="2" xfId="0" applyFont="1" applyFill="1" applyBorder="1" applyAlignment="1">
      <alignment horizontal="center" vertical="center"/>
    </xf>
    <xf numFmtId="0" fontId="2" fillId="0" borderId="2" xfId="0" applyFont="1" applyBorder="1" applyAlignment="1">
      <alignment horizontal="center" vertical="center"/>
    </xf>
    <xf numFmtId="49" fontId="1" fillId="3" borderId="4" xfId="0" applyNumberFormat="1" applyFont="1" applyFill="1" applyBorder="1" applyAlignment="1">
      <alignment horizontal="center" vertical="center"/>
    </xf>
    <xf numFmtId="0" fontId="2" fillId="3" borderId="1" xfId="0" applyFont="1" applyFill="1" applyBorder="1" applyAlignment="1">
      <alignment horizontal="center" vertical="center"/>
    </xf>
    <xf numFmtId="49" fontId="1" fillId="3" borderId="1" xfId="0" applyNumberFormat="1" applyFont="1" applyFill="1" applyBorder="1" applyAlignment="1">
      <alignment horizontal="center" vertical="center"/>
    </xf>
    <xf numFmtId="3" fontId="2" fillId="5" borderId="2" xfId="0" applyNumberFormat="1" applyFont="1" applyFill="1" applyBorder="1" applyAlignment="1">
      <alignment horizontal="center" vertical="center"/>
    </xf>
    <xf numFmtId="49" fontId="1" fillId="5" borderId="1" xfId="0" applyNumberFormat="1" applyFont="1" applyFill="1" applyBorder="1" applyAlignment="1">
      <alignment horizontal="center" vertical="center"/>
    </xf>
    <xf numFmtId="3" fontId="2" fillId="5" borderId="1" xfId="0" applyNumberFormat="1" applyFont="1" applyFill="1" applyBorder="1" applyAlignment="1">
      <alignment horizontal="center" vertical="center"/>
    </xf>
    <xf numFmtId="0" fontId="2" fillId="3" borderId="2"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8" xfId="0" applyFont="1" applyFill="1" applyBorder="1" applyAlignment="1">
      <alignment horizontal="left" vertical="center"/>
    </xf>
    <xf numFmtId="10" fontId="2" fillId="0" borderId="0" xfId="0" applyNumberFormat="1" applyFont="1" applyAlignment="1"/>
    <xf numFmtId="44" fontId="2" fillId="0" borderId="0" xfId="0" applyNumberFormat="1" applyFont="1"/>
    <xf numFmtId="10" fontId="2" fillId="0" borderId="0" xfId="0" applyNumberFormat="1" applyFont="1" applyFill="1" applyAlignment="1">
      <alignment horizontal="center"/>
    </xf>
    <xf numFmtId="164" fontId="4" fillId="0" borderId="0" xfId="2" applyNumberFormat="1" applyFont="1" applyFill="1"/>
    <xf numFmtId="0" fontId="2" fillId="3" borderId="29" xfId="0" applyFont="1" applyFill="1" applyBorder="1" applyAlignment="1">
      <alignment horizontal="center" vertical="center"/>
    </xf>
    <xf numFmtId="3" fontId="2" fillId="3" borderId="1"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3" fontId="2" fillId="4"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0" fontId="2" fillId="0" borderId="30" xfId="0" applyFont="1" applyBorder="1" applyAlignment="1">
      <alignment horizontal="center" vertical="center"/>
    </xf>
    <xf numFmtId="0" fontId="2" fillId="5" borderId="2" xfId="0" applyFont="1" applyFill="1" applyBorder="1" applyAlignment="1">
      <alignment horizontal="center" vertical="center"/>
    </xf>
    <xf numFmtId="0" fontId="2" fillId="4" borderId="2" xfId="0" applyFont="1" applyFill="1" applyBorder="1" applyAlignment="1">
      <alignment horizontal="center" vertical="center"/>
    </xf>
    <xf numFmtId="0" fontId="1" fillId="3" borderId="2"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44" fontId="2" fillId="0" borderId="15" xfId="1" applyFont="1" applyBorder="1" applyAlignment="1">
      <alignment horizontal="center" vertical="center" wrapText="1"/>
    </xf>
    <xf numFmtId="44" fontId="2" fillId="0" borderId="15" xfId="1" applyFont="1" applyFill="1" applyBorder="1" applyAlignment="1">
      <alignment horizontal="center" vertical="center" wrapText="1"/>
    </xf>
    <xf numFmtId="44" fontId="1" fillId="3" borderId="15" xfId="1" applyFont="1" applyFill="1" applyBorder="1" applyAlignment="1">
      <alignment horizontal="center" vertical="center"/>
    </xf>
    <xf numFmtId="44" fontId="2" fillId="0" borderId="15" xfId="1" applyFont="1" applyFill="1" applyBorder="1" applyAlignment="1">
      <alignment horizontal="center" vertical="center"/>
    </xf>
    <xf numFmtId="44" fontId="2" fillId="2" borderId="15" xfId="1" applyFont="1" applyFill="1" applyBorder="1" applyAlignment="1">
      <alignment horizontal="center" vertical="center"/>
    </xf>
    <xf numFmtId="44" fontId="2" fillId="3" borderId="15" xfId="1" applyFont="1" applyFill="1" applyBorder="1" applyAlignment="1">
      <alignment horizontal="center" vertical="center"/>
    </xf>
    <xf numFmtId="49" fontId="2" fillId="3" borderId="1" xfId="0" applyNumberFormat="1" applyFont="1" applyFill="1" applyBorder="1" applyAlignment="1">
      <alignment horizontal="center" vertical="center"/>
    </xf>
    <xf numFmtId="0" fontId="2" fillId="3" borderId="1" xfId="0" applyFont="1" applyFill="1" applyBorder="1" applyAlignment="1">
      <alignment horizontal="left" vertical="center" wrapText="1"/>
    </xf>
    <xf numFmtId="0" fontId="2" fillId="3" borderId="28" xfId="0" applyFont="1" applyFill="1" applyBorder="1" applyAlignment="1">
      <alignment horizontal="left" vertical="center" wrapText="1"/>
    </xf>
    <xf numFmtId="0" fontId="2" fillId="3" borderId="1" xfId="0" applyFont="1" applyFill="1" applyBorder="1"/>
    <xf numFmtId="0" fontId="2" fillId="3" borderId="2" xfId="0" applyFont="1" applyFill="1" applyBorder="1"/>
    <xf numFmtId="49" fontId="1" fillId="0" borderId="4"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44" fontId="1" fillId="0" borderId="15" xfId="1" applyFont="1" applyFill="1" applyBorder="1" applyAlignment="1">
      <alignment horizontal="center" vertical="center"/>
    </xf>
    <xf numFmtId="49" fontId="2" fillId="0" borderId="4" xfId="0" applyNumberFormat="1" applyFont="1" applyFill="1" applyBorder="1" applyAlignment="1">
      <alignment horizontal="center" vertical="center"/>
    </xf>
    <xf numFmtId="166" fontId="2" fillId="0" borderId="1" xfId="0" applyNumberFormat="1" applyFont="1" applyFill="1" applyBorder="1" applyAlignment="1">
      <alignment horizontal="center" vertical="center"/>
    </xf>
    <xf numFmtId="0" fontId="2" fillId="0" borderId="0" xfId="0" applyFont="1" applyFill="1" applyAlignment="1">
      <alignment horizontal="justify" vertical="center"/>
    </xf>
    <xf numFmtId="164" fontId="6" fillId="0" borderId="0" xfId="2" applyNumberFormat="1" applyFont="1" applyFill="1"/>
    <xf numFmtId="44" fontId="2" fillId="0" borderId="27" xfId="1" applyFont="1" applyFill="1" applyBorder="1" applyAlignment="1">
      <alignment horizontal="center" vertical="center"/>
    </xf>
    <xf numFmtId="0" fontId="1" fillId="0" borderId="0" xfId="0" applyFont="1"/>
    <xf numFmtId="0" fontId="6" fillId="3" borderId="31" xfId="0" applyFont="1" applyFill="1" applyBorder="1" applyAlignment="1">
      <alignment horizontal="left" vertical="center" wrapText="1"/>
    </xf>
    <xf numFmtId="164" fontId="3" fillId="0" borderId="0" xfId="2" applyNumberFormat="1" applyFont="1"/>
    <xf numFmtId="164" fontId="7" fillId="0" borderId="0" xfId="2" applyNumberFormat="1" applyFont="1"/>
    <xf numFmtId="164" fontId="4" fillId="0" borderId="0" xfId="2" applyNumberFormat="1" applyFont="1"/>
    <xf numFmtId="164" fontId="4" fillId="0" borderId="0" xfId="2" applyNumberFormat="1" applyFont="1" applyFill="1" applyAlignment="1">
      <alignment horizontal="center"/>
    </xf>
    <xf numFmtId="164" fontId="2" fillId="0" borderId="0" xfId="2" applyNumberFormat="1" applyFont="1"/>
    <xf numFmtId="164" fontId="2" fillId="0" borderId="0" xfId="2" applyNumberFormat="1" applyFont="1" applyAlignment="1">
      <alignment horizontal="center"/>
    </xf>
    <xf numFmtId="9" fontId="2" fillId="0" borderId="0" xfId="0" applyNumberFormat="1" applyFont="1" applyAlignment="1">
      <alignment horizontal="center"/>
    </xf>
    <xf numFmtId="0" fontId="4" fillId="0" borderId="0" xfId="0" applyFont="1" applyAlignment="1">
      <alignment horizontal="center"/>
    </xf>
    <xf numFmtId="39" fontId="4" fillId="0" borderId="0" xfId="0" applyNumberFormat="1" applyFont="1" applyAlignment="1">
      <alignment horizontal="center"/>
    </xf>
    <xf numFmtId="44" fontId="2" fillId="0" borderId="0" xfId="1" applyFont="1" applyAlignment="1">
      <alignment horizontal="center"/>
    </xf>
    <xf numFmtId="44" fontId="4" fillId="0" borderId="0" xfId="1" applyFont="1" applyAlignment="1">
      <alignment horizontal="center"/>
    </xf>
    <xf numFmtId="44" fontId="4" fillId="0" borderId="0" xfId="1" applyFont="1" applyFill="1" applyAlignment="1">
      <alignment horizontal="center"/>
    </xf>
    <xf numFmtId="44" fontId="4" fillId="0" borderId="0" xfId="1" applyFont="1" applyFill="1" applyBorder="1" applyAlignment="1">
      <alignment horizontal="center"/>
    </xf>
    <xf numFmtId="44" fontId="4" fillId="2" borderId="0" xfId="1" applyFont="1" applyFill="1" applyBorder="1" applyAlignment="1">
      <alignment horizontal="center"/>
    </xf>
    <xf numFmtId="10" fontId="4" fillId="0" borderId="0" xfId="0" applyNumberFormat="1" applyFont="1"/>
    <xf numFmtId="44" fontId="2" fillId="6" borderId="10" xfId="1" applyFont="1" applyFill="1" applyBorder="1" applyAlignment="1">
      <alignment horizontal="center" vertical="center"/>
    </xf>
    <xf numFmtId="49" fontId="2" fillId="6" borderId="1" xfId="0" applyNumberFormat="1" applyFont="1" applyFill="1" applyBorder="1" applyAlignment="1">
      <alignment horizontal="center" vertical="center"/>
    </xf>
    <xf numFmtId="0" fontId="2" fillId="6" borderId="32" xfId="0" applyFont="1" applyFill="1" applyBorder="1" applyAlignment="1">
      <alignment horizontal="left" vertical="center" wrapText="1"/>
    </xf>
    <xf numFmtId="0" fontId="2" fillId="6" borderId="1" xfId="0" applyFont="1" applyFill="1" applyBorder="1" applyAlignment="1">
      <alignment horizontal="center" vertical="center"/>
    </xf>
    <xf numFmtId="0" fontId="2" fillId="6" borderId="4" xfId="0" applyFont="1" applyFill="1" applyBorder="1" applyAlignment="1">
      <alignment horizontal="center" vertical="center"/>
    </xf>
    <xf numFmtId="44" fontId="2" fillId="6" borderId="27" xfId="1" applyFont="1" applyFill="1" applyBorder="1" applyAlignment="1">
      <alignment horizontal="center" vertical="center"/>
    </xf>
    <xf numFmtId="10" fontId="4" fillId="0" borderId="0" xfId="0" applyNumberFormat="1" applyFont="1" applyAlignment="1">
      <alignment horizontal="center"/>
    </xf>
    <xf numFmtId="44" fontId="2" fillId="0" borderId="14" xfId="0" applyNumberFormat="1" applyFont="1" applyFill="1" applyBorder="1" applyAlignment="1" applyProtection="1">
      <alignment horizontal="center" vertical="center" wrapText="1"/>
      <protection locked="0"/>
    </xf>
    <xf numFmtId="44" fontId="1" fillId="3" borderId="14" xfId="1" applyFont="1" applyFill="1" applyBorder="1" applyAlignment="1" applyProtection="1">
      <alignment horizontal="center" vertical="center"/>
      <protection locked="0"/>
    </xf>
    <xf numFmtId="44" fontId="2" fillId="3" borderId="14" xfId="0" applyNumberFormat="1" applyFont="1" applyFill="1" applyBorder="1" applyAlignment="1" applyProtection="1">
      <alignment horizontal="center" vertical="center" wrapText="1"/>
      <protection locked="0"/>
    </xf>
    <xf numFmtId="44" fontId="2" fillId="3" borderId="14" xfId="1" applyFont="1" applyFill="1" applyBorder="1" applyAlignment="1" applyProtection="1">
      <alignment horizontal="center" vertical="center"/>
      <protection locked="0"/>
    </xf>
    <xf numFmtId="0" fontId="2" fillId="0" borderId="0" xfId="0" applyFont="1" applyAlignment="1">
      <alignment wrapText="1"/>
    </xf>
    <xf numFmtId="44" fontId="2" fillId="0" borderId="0" xfId="1" applyFont="1" applyAlignment="1">
      <alignment wrapText="1"/>
    </xf>
    <xf numFmtId="0" fontId="5" fillId="0" borderId="0" xfId="0" applyFont="1" applyAlignment="1">
      <alignment wrapText="1"/>
    </xf>
    <xf numFmtId="164" fontId="5" fillId="0" borderId="0" xfId="2" applyNumberFormat="1" applyFont="1" applyAlignment="1">
      <alignment wrapText="1"/>
    </xf>
    <xf numFmtId="0" fontId="2" fillId="7" borderId="1" xfId="0" applyFont="1" applyFill="1" applyBorder="1" applyAlignment="1">
      <alignment horizontal="justify" vertical="center"/>
    </xf>
    <xf numFmtId="0" fontId="2" fillId="7" borderId="8" xfId="0" applyFont="1" applyFill="1" applyBorder="1" applyAlignment="1">
      <alignment horizontal="justify" vertical="center"/>
    </xf>
    <xf numFmtId="0" fontId="2" fillId="7" borderId="34" xfId="0" applyFont="1" applyFill="1" applyBorder="1" applyAlignment="1">
      <alignment horizontal="justify" vertical="center"/>
    </xf>
    <xf numFmtId="0" fontId="2" fillId="7" borderId="37" xfId="0" applyFont="1" applyFill="1" applyBorder="1" applyAlignment="1">
      <alignment vertical="center"/>
    </xf>
    <xf numFmtId="0" fontId="2" fillId="7" borderId="4" xfId="0" applyFont="1" applyFill="1" applyBorder="1" applyAlignment="1">
      <alignment vertical="center"/>
    </xf>
    <xf numFmtId="0" fontId="2" fillId="7" borderId="38" xfId="0" applyFont="1" applyFill="1" applyBorder="1" applyAlignment="1">
      <alignment vertical="center"/>
    </xf>
    <xf numFmtId="0" fontId="17" fillId="3" borderId="19" xfId="0" applyFont="1" applyFill="1" applyBorder="1" applyAlignment="1">
      <alignment horizontal="center" wrapText="1"/>
    </xf>
    <xf numFmtId="0" fontId="17" fillId="3" borderId="17" xfId="0" applyFont="1" applyFill="1" applyBorder="1" applyAlignment="1">
      <alignment horizontal="center" wrapText="1"/>
    </xf>
    <xf numFmtId="0" fontId="17" fillId="3" borderId="18" xfId="0" applyFont="1" applyFill="1" applyBorder="1" applyAlignment="1">
      <alignment horizontal="center" wrapText="1"/>
    </xf>
    <xf numFmtId="0" fontId="16" fillId="0" borderId="12" xfId="0" applyFont="1" applyBorder="1" applyAlignment="1" applyProtection="1">
      <alignment horizontal="center" wrapText="1"/>
      <protection locked="0"/>
    </xf>
    <xf numFmtId="0" fontId="16" fillId="0" borderId="35" xfId="0" applyFont="1" applyBorder="1" applyAlignment="1" applyProtection="1">
      <alignment horizontal="center" wrapText="1"/>
      <protection locked="0"/>
    </xf>
    <xf numFmtId="0" fontId="16" fillId="0" borderId="13" xfId="0" applyFont="1" applyBorder="1" applyAlignment="1" applyProtection="1">
      <alignment horizontal="center" wrapText="1"/>
      <protection locked="0"/>
    </xf>
    <xf numFmtId="0" fontId="16" fillId="0" borderId="14" xfId="0" applyFont="1" applyBorder="1" applyAlignment="1" applyProtection="1">
      <alignment horizontal="center" wrapText="1"/>
      <protection locked="0"/>
    </xf>
    <xf numFmtId="0" fontId="16" fillId="0" borderId="33" xfId="0" applyFont="1" applyBorder="1" applyAlignment="1" applyProtection="1">
      <alignment horizontal="center" wrapText="1"/>
      <protection locked="0"/>
    </xf>
    <xf numFmtId="0" fontId="16" fillId="0" borderId="15" xfId="0" applyFont="1" applyBorder="1" applyAlignment="1" applyProtection="1">
      <alignment horizontal="center" wrapText="1"/>
      <protection locked="0"/>
    </xf>
    <xf numFmtId="0" fontId="16" fillId="0" borderId="10" xfId="0" applyFont="1" applyBorder="1" applyAlignment="1" applyProtection="1">
      <alignment horizontal="center" wrapText="1"/>
      <protection locked="0"/>
    </xf>
    <xf numFmtId="0" fontId="16" fillId="0" borderId="36" xfId="0" applyFont="1" applyBorder="1" applyAlignment="1" applyProtection="1">
      <alignment horizontal="center" wrapText="1"/>
      <protection locked="0"/>
    </xf>
    <xf numFmtId="0" fontId="16" fillId="0" borderId="11" xfId="0" applyFont="1" applyBorder="1" applyAlignment="1" applyProtection="1">
      <alignment horizontal="center" wrapText="1"/>
      <protection locked="0"/>
    </xf>
    <xf numFmtId="0" fontId="1" fillId="0" borderId="7"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8" fillId="0" borderId="0" xfId="0" applyFont="1" applyBorder="1" applyAlignment="1">
      <alignment horizontal="center" vertical="center"/>
    </xf>
    <xf numFmtId="0" fontId="6" fillId="3" borderId="19"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6" fillId="0" borderId="19" xfId="0" applyFont="1" applyBorder="1" applyAlignment="1" applyProtection="1">
      <alignment wrapText="1"/>
    </xf>
    <xf numFmtId="0" fontId="16" fillId="0" borderId="25" xfId="0" applyFont="1" applyBorder="1" applyAlignment="1" applyProtection="1">
      <alignment wrapText="1"/>
    </xf>
    <xf numFmtId="0" fontId="16" fillId="0" borderId="20" xfId="0" applyFont="1" applyBorder="1" applyAlignment="1" applyProtection="1">
      <alignment wrapText="1"/>
    </xf>
    <xf numFmtId="4" fontId="1" fillId="0" borderId="9"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6" xfId="0" applyFont="1" applyBorder="1" applyAlignment="1">
      <alignment horizontal="center" vertical="center" wrapText="1"/>
    </xf>
    <xf numFmtId="0" fontId="2" fillId="0" borderId="21" xfId="0" applyFont="1" applyFill="1" applyBorder="1" applyAlignment="1">
      <alignment horizontal="left" vertical="center" wrapText="1"/>
    </xf>
    <xf numFmtId="0" fontId="2" fillId="0" borderId="24" xfId="0" applyFont="1" applyFill="1" applyBorder="1" applyAlignment="1">
      <alignment horizontal="left" vertical="center"/>
    </xf>
    <xf numFmtId="0" fontId="2" fillId="0" borderId="22" xfId="0" applyFont="1" applyFill="1" applyBorder="1" applyAlignment="1">
      <alignment horizontal="left" vertical="center"/>
    </xf>
    <xf numFmtId="0" fontId="2" fillId="0" borderId="16" xfId="0" applyFont="1" applyFill="1" applyBorder="1" applyAlignment="1">
      <alignment horizontal="left" vertical="center"/>
    </xf>
    <xf numFmtId="0" fontId="2" fillId="0" borderId="0" xfId="0" applyFont="1" applyFill="1" applyBorder="1" applyAlignment="1">
      <alignment horizontal="left" vertical="center"/>
    </xf>
    <xf numFmtId="0" fontId="2" fillId="0" borderId="26" xfId="0" applyFont="1" applyFill="1" applyBorder="1" applyAlignment="1">
      <alignment horizontal="left" vertical="center"/>
    </xf>
    <xf numFmtId="0" fontId="2" fillId="0" borderId="23" xfId="0" applyFont="1" applyFill="1" applyBorder="1" applyAlignment="1">
      <alignment horizontal="left" vertical="center"/>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17" fillId="3" borderId="24" xfId="0" applyFont="1" applyFill="1" applyBorder="1" applyAlignment="1">
      <alignment horizontal="center" wrapText="1"/>
    </xf>
    <xf numFmtId="0" fontId="17" fillId="3" borderId="22" xfId="0" applyFont="1" applyFill="1" applyBorder="1" applyAlignment="1">
      <alignment horizontal="center" wrapText="1"/>
    </xf>
    <xf numFmtId="2" fontId="6" fillId="0" borderId="12" xfId="0" applyNumberFormat="1" applyFont="1" applyBorder="1" applyAlignment="1">
      <alignment horizontal="center" vertical="center"/>
    </xf>
    <xf numFmtId="2" fontId="6" fillId="0" borderId="13"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6" fillId="0" borderId="11" xfId="0" applyNumberFormat="1" applyFont="1" applyBorder="1" applyAlignment="1">
      <alignment horizontal="center" vertical="center"/>
    </xf>
    <xf numFmtId="2" fontId="1" fillId="0" borderId="12" xfId="0" applyNumberFormat="1" applyFont="1" applyBorder="1" applyAlignment="1">
      <alignment horizontal="center" vertical="center"/>
    </xf>
    <xf numFmtId="2" fontId="1" fillId="0" borderId="13" xfId="0" applyNumberFormat="1" applyFont="1" applyBorder="1" applyAlignment="1">
      <alignment horizontal="center" vertical="center"/>
    </xf>
    <xf numFmtId="2" fontId="1" fillId="0" borderId="10" xfId="0" applyNumberFormat="1" applyFont="1" applyBorder="1" applyAlignment="1">
      <alignment horizontal="center" vertical="center"/>
    </xf>
    <xf numFmtId="2" fontId="1" fillId="0" borderId="11" xfId="0" applyNumberFormat="1" applyFont="1" applyBorder="1" applyAlignment="1">
      <alignment horizontal="center" vertical="center"/>
    </xf>
    <xf numFmtId="0" fontId="1" fillId="0" borderId="21" xfId="0" applyFont="1" applyBorder="1" applyAlignment="1">
      <alignment horizontal="center" vertical="center"/>
    </xf>
    <xf numFmtId="0" fontId="1" fillId="0" borderId="24" xfId="0" applyFont="1" applyBorder="1" applyAlignment="1">
      <alignment horizontal="center" vertical="center"/>
    </xf>
    <xf numFmtId="0" fontId="1" fillId="0" borderId="23" xfId="0" applyFont="1" applyBorder="1" applyAlignment="1">
      <alignment horizontal="center" vertical="center"/>
    </xf>
    <xf numFmtId="0" fontId="1" fillId="0" borderId="17" xfId="0" applyFont="1" applyBorder="1" applyAlignment="1">
      <alignment horizontal="center" vertical="center"/>
    </xf>
    <xf numFmtId="44" fontId="1" fillId="0" borderId="21" xfId="1" applyFont="1" applyFill="1" applyBorder="1" applyAlignment="1">
      <alignment horizontal="center" vertical="center"/>
    </xf>
    <xf numFmtId="44" fontId="1" fillId="0" borderId="22" xfId="1" applyFont="1" applyFill="1" applyBorder="1" applyAlignment="1">
      <alignment horizontal="center" vertical="center"/>
    </xf>
    <xf numFmtId="44" fontId="1" fillId="0" borderId="23" xfId="1" applyFont="1" applyFill="1" applyBorder="1" applyAlignment="1">
      <alignment horizontal="center" vertical="center"/>
    </xf>
    <xf numFmtId="44" fontId="1" fillId="0" borderId="18" xfId="1" applyFont="1" applyFill="1" applyBorder="1" applyAlignment="1">
      <alignment horizontal="center" vertical="center"/>
    </xf>
    <xf numFmtId="49" fontId="6" fillId="0" borderId="19" xfId="0" applyNumberFormat="1" applyFont="1" applyFill="1" applyBorder="1" applyAlignment="1">
      <alignment horizontal="center"/>
    </xf>
    <xf numFmtId="49" fontId="6" fillId="0" borderId="25" xfId="0" applyNumberFormat="1" applyFont="1" applyFill="1" applyBorder="1" applyAlignment="1">
      <alignment horizontal="center"/>
    </xf>
    <xf numFmtId="49" fontId="6" fillId="0" borderId="20" xfId="0" applyNumberFormat="1" applyFont="1" applyFill="1" applyBorder="1" applyAlignment="1">
      <alignment horizontal="center"/>
    </xf>
    <xf numFmtId="0" fontId="6" fillId="0" borderId="21" xfId="0" applyFont="1" applyBorder="1" applyAlignment="1">
      <alignment horizontal="center" vertical="center"/>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4" fontId="1" fillId="0" borderId="21" xfId="0" applyNumberFormat="1" applyFont="1" applyBorder="1" applyAlignment="1">
      <alignment horizontal="center" vertical="center"/>
    </xf>
    <xf numFmtId="4" fontId="1" fillId="0" borderId="24" xfId="0" applyNumberFormat="1" applyFont="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17" xfId="0" applyNumberFormat="1" applyFont="1" applyBorder="1" applyAlignment="1">
      <alignment horizontal="center" vertical="center"/>
    </xf>
    <xf numFmtId="4" fontId="1" fillId="0" borderId="18" xfId="0" applyNumberFormat="1" applyFont="1" applyBorder="1" applyAlignment="1">
      <alignment horizontal="center" vertical="center"/>
    </xf>
  </cellXfs>
  <cellStyles count="4">
    <cellStyle name="Moeda" xfId="1" builtinId="4"/>
    <cellStyle name="Normal" xfId="0" builtinId="0"/>
    <cellStyle name="Normal 2" xfId="3"/>
    <cellStyle name="Porcentagem" xfId="2" builtinId="5"/>
  </cellStyles>
  <dxfs count="26">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CC99"/>
      <color rgb="FF8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202"/>
  <sheetViews>
    <sheetView tabSelected="1" zoomScale="80" zoomScaleNormal="80" workbookViewId="0">
      <selection activeCell="F28" sqref="F28"/>
    </sheetView>
  </sheetViews>
  <sheetFormatPr defaultColWidth="9.140625" defaultRowHeight="12.75" x14ac:dyDescent="0.2"/>
  <cols>
    <col min="1" max="1" width="6.7109375" style="1" customWidth="1"/>
    <col min="2" max="2" width="12.85546875" style="3" customWidth="1"/>
    <col min="3" max="3" width="79" style="1" customWidth="1"/>
    <col min="4" max="4" width="9.28515625" style="20" customWidth="1"/>
    <col min="5" max="5" width="11.85546875" style="1" customWidth="1"/>
    <col min="6" max="6" width="21.85546875" style="2" customWidth="1"/>
    <col min="7" max="7" width="23.42578125" style="2" bestFit="1" customWidth="1"/>
    <col min="8" max="8" width="11.42578125" style="1" customWidth="1"/>
    <col min="9" max="9" width="18" style="90" hidden="1" customWidth="1"/>
    <col min="10" max="10" width="12.7109375" style="3" hidden="1" customWidth="1"/>
    <col min="11" max="11" width="12.7109375" style="1" hidden="1" customWidth="1"/>
    <col min="12" max="13" width="9.140625" style="85"/>
    <col min="14" max="16384" width="9.140625" style="1"/>
  </cols>
  <sheetData>
    <row r="1" spans="2:16" s="4" customFormat="1" ht="12.75" customHeight="1" thickBot="1" x14ac:dyDescent="0.25">
      <c r="B1" s="138"/>
      <c r="C1" s="138"/>
      <c r="D1" s="138"/>
      <c r="E1" s="138"/>
      <c r="F1" s="138"/>
      <c r="G1" s="138"/>
      <c r="H1" s="1"/>
      <c r="I1" s="90"/>
      <c r="J1" s="3"/>
      <c r="L1" s="81"/>
      <c r="M1" s="81"/>
    </row>
    <row r="2" spans="2:16" s="4" customFormat="1" ht="12.75" customHeight="1" x14ac:dyDescent="0.2">
      <c r="B2" s="149" t="s">
        <v>338</v>
      </c>
      <c r="C2" s="150"/>
      <c r="D2" s="150"/>
      <c r="E2" s="150"/>
      <c r="F2" s="150"/>
      <c r="G2" s="151"/>
      <c r="H2" s="1"/>
      <c r="I2" s="90"/>
      <c r="J2" s="3"/>
      <c r="L2" s="81"/>
      <c r="M2" s="81"/>
    </row>
    <row r="3" spans="2:16" s="4" customFormat="1" ht="12.75" customHeight="1" x14ac:dyDescent="0.2">
      <c r="B3" s="152"/>
      <c r="C3" s="153"/>
      <c r="D3" s="153"/>
      <c r="E3" s="153"/>
      <c r="F3" s="153"/>
      <c r="G3" s="154"/>
      <c r="H3" s="1"/>
      <c r="I3" s="90"/>
      <c r="J3" s="3"/>
      <c r="L3" s="81"/>
      <c r="M3" s="81"/>
    </row>
    <row r="4" spans="2:16" s="4" customFormat="1" ht="12.75" customHeight="1" x14ac:dyDescent="0.2">
      <c r="B4" s="152"/>
      <c r="C4" s="153"/>
      <c r="D4" s="153"/>
      <c r="E4" s="153"/>
      <c r="F4" s="153"/>
      <c r="G4" s="154"/>
      <c r="H4" s="1"/>
      <c r="I4" s="90"/>
      <c r="J4" s="3"/>
      <c r="L4" s="81"/>
      <c r="M4" s="81"/>
    </row>
    <row r="5" spans="2:16" s="4" customFormat="1" ht="12.75" customHeight="1" x14ac:dyDescent="0.2">
      <c r="B5" s="152"/>
      <c r="C5" s="153"/>
      <c r="D5" s="153"/>
      <c r="E5" s="153"/>
      <c r="F5" s="153"/>
      <c r="G5" s="154"/>
      <c r="H5" s="1"/>
      <c r="I5" s="90"/>
      <c r="J5" s="3"/>
      <c r="L5" s="81"/>
      <c r="M5" s="81"/>
    </row>
    <row r="6" spans="2:16" s="4" customFormat="1" ht="12.75" customHeight="1" thickBot="1" x14ac:dyDescent="0.25">
      <c r="B6" s="152"/>
      <c r="C6" s="153"/>
      <c r="D6" s="153"/>
      <c r="E6" s="153"/>
      <c r="F6" s="153"/>
      <c r="G6" s="154"/>
      <c r="H6" s="1"/>
      <c r="I6" s="90"/>
      <c r="J6" s="3"/>
      <c r="L6" s="81"/>
      <c r="M6" s="81"/>
    </row>
    <row r="7" spans="2:16" s="109" customFormat="1" ht="406.5" customHeight="1" thickBot="1" x14ac:dyDescent="0.25">
      <c r="B7" s="142" t="s">
        <v>326</v>
      </c>
      <c r="C7" s="143"/>
      <c r="D7" s="143"/>
      <c r="E7" s="143"/>
      <c r="F7" s="143"/>
      <c r="G7" s="144"/>
      <c r="H7" s="107"/>
      <c r="I7" s="108"/>
      <c r="J7" s="107"/>
      <c r="L7" s="110"/>
      <c r="M7" s="110"/>
      <c r="N7" s="107"/>
      <c r="P7" s="107"/>
    </row>
    <row r="8" spans="2:16" s="109" customFormat="1" ht="20.25" customHeight="1" thickBot="1" x14ac:dyDescent="0.3">
      <c r="B8" s="117" t="s">
        <v>332</v>
      </c>
      <c r="C8" s="164"/>
      <c r="D8" s="164"/>
      <c r="E8" s="164"/>
      <c r="F8" s="164"/>
      <c r="G8" s="165"/>
      <c r="H8" s="107"/>
      <c r="I8" s="108"/>
      <c r="J8" s="107"/>
      <c r="L8" s="110"/>
      <c r="M8" s="110"/>
    </row>
    <row r="9" spans="2:16" s="109" customFormat="1" ht="20.25" customHeight="1" x14ac:dyDescent="0.2">
      <c r="B9" s="114" t="s">
        <v>327</v>
      </c>
      <c r="C9" s="120"/>
      <c r="D9" s="121"/>
      <c r="E9" s="121"/>
      <c r="F9" s="121"/>
      <c r="G9" s="122"/>
      <c r="H9" s="107"/>
      <c r="I9" s="108"/>
      <c r="J9" s="107"/>
      <c r="L9" s="110"/>
      <c r="M9" s="110"/>
    </row>
    <row r="10" spans="2:16" s="109" customFormat="1" ht="20.25" customHeight="1" x14ac:dyDescent="0.2">
      <c r="B10" s="115" t="s">
        <v>328</v>
      </c>
      <c r="C10" s="123"/>
      <c r="D10" s="124"/>
      <c r="E10" s="124"/>
      <c r="F10" s="124"/>
      <c r="G10" s="125"/>
      <c r="H10" s="107"/>
      <c r="I10" s="108"/>
      <c r="J10" s="107"/>
      <c r="L10" s="110"/>
      <c r="M10" s="110"/>
    </row>
    <row r="11" spans="2:16" s="109" customFormat="1" ht="20.25" customHeight="1" x14ac:dyDescent="0.2">
      <c r="B11" s="115" t="s">
        <v>329</v>
      </c>
      <c r="C11" s="123"/>
      <c r="D11" s="124"/>
      <c r="E11" s="124"/>
      <c r="F11" s="124"/>
      <c r="G11" s="125"/>
      <c r="H11" s="107"/>
      <c r="I11" s="108"/>
      <c r="J11" s="107"/>
      <c r="L11" s="110"/>
      <c r="M11" s="110"/>
    </row>
    <row r="12" spans="2:16" s="109" customFormat="1" ht="20.25" customHeight="1" x14ac:dyDescent="0.2">
      <c r="B12" s="115" t="s">
        <v>330</v>
      </c>
      <c r="C12" s="123"/>
      <c r="D12" s="124"/>
      <c r="E12" s="124"/>
      <c r="F12" s="124"/>
      <c r="G12" s="125"/>
      <c r="H12" s="107"/>
      <c r="I12" s="108"/>
      <c r="J12" s="107"/>
      <c r="L12" s="110"/>
      <c r="M12" s="110"/>
    </row>
    <row r="13" spans="2:16" s="109" customFormat="1" ht="20.25" customHeight="1" thickBot="1" x14ac:dyDescent="0.25">
      <c r="B13" s="116" t="s">
        <v>331</v>
      </c>
      <c r="C13" s="126"/>
      <c r="D13" s="127"/>
      <c r="E13" s="127"/>
      <c r="F13" s="127"/>
      <c r="G13" s="128"/>
      <c r="H13" s="107"/>
      <c r="I13" s="108"/>
      <c r="J13" s="107"/>
      <c r="L13" s="110"/>
      <c r="M13" s="110"/>
    </row>
    <row r="14" spans="2:16" s="109" customFormat="1" ht="20.25" customHeight="1" thickBot="1" x14ac:dyDescent="0.3">
      <c r="B14" s="117" t="s">
        <v>333</v>
      </c>
      <c r="C14" s="118"/>
      <c r="D14" s="118"/>
      <c r="E14" s="118"/>
      <c r="F14" s="118"/>
      <c r="G14" s="119"/>
      <c r="H14" s="107"/>
      <c r="I14" s="108"/>
      <c r="J14" s="107"/>
      <c r="L14" s="110"/>
      <c r="M14" s="110"/>
    </row>
    <row r="15" spans="2:16" s="109" customFormat="1" ht="20.25" customHeight="1" x14ac:dyDescent="0.2">
      <c r="B15" s="113" t="s">
        <v>334</v>
      </c>
      <c r="C15" s="120"/>
      <c r="D15" s="121"/>
      <c r="E15" s="121"/>
      <c r="F15" s="121"/>
      <c r="G15" s="122"/>
      <c r="H15" s="107"/>
      <c r="I15" s="108"/>
      <c r="J15" s="107"/>
      <c r="L15" s="110"/>
      <c r="M15" s="110"/>
    </row>
    <row r="16" spans="2:16" s="109" customFormat="1" ht="20.25" customHeight="1" x14ac:dyDescent="0.2">
      <c r="B16" s="111" t="s">
        <v>335</v>
      </c>
      <c r="C16" s="123"/>
      <c r="D16" s="124"/>
      <c r="E16" s="124"/>
      <c r="F16" s="124"/>
      <c r="G16" s="125"/>
      <c r="H16" s="107"/>
      <c r="I16" s="108"/>
      <c r="J16" s="107"/>
      <c r="L16" s="110"/>
      <c r="M16" s="110"/>
    </row>
    <row r="17" spans="2:13" s="109" customFormat="1" ht="20.25" customHeight="1" thickBot="1" x14ac:dyDescent="0.25">
      <c r="B17" s="112" t="s">
        <v>329</v>
      </c>
      <c r="C17" s="126"/>
      <c r="D17" s="127"/>
      <c r="E17" s="127"/>
      <c r="F17" s="127"/>
      <c r="G17" s="128"/>
      <c r="H17" s="107"/>
      <c r="I17" s="108"/>
      <c r="J17" s="107"/>
      <c r="L17" s="110"/>
      <c r="M17" s="110"/>
    </row>
    <row r="18" spans="2:13" s="109" customFormat="1" ht="27" customHeight="1" x14ac:dyDescent="0.2">
      <c r="B18" s="155" t="s">
        <v>336</v>
      </c>
      <c r="C18" s="156"/>
      <c r="D18" s="156"/>
      <c r="E18" s="156"/>
      <c r="F18" s="156"/>
      <c r="G18" s="157"/>
      <c r="H18" s="107"/>
      <c r="I18" s="108"/>
      <c r="J18" s="107"/>
      <c r="L18" s="110"/>
      <c r="M18" s="110"/>
    </row>
    <row r="19" spans="2:13" s="109" customFormat="1" ht="27" customHeight="1" x14ac:dyDescent="0.2">
      <c r="B19" s="158"/>
      <c r="C19" s="159"/>
      <c r="D19" s="159"/>
      <c r="E19" s="159"/>
      <c r="F19" s="159"/>
      <c r="G19" s="160"/>
      <c r="H19" s="107"/>
      <c r="I19" s="108"/>
      <c r="J19" s="107"/>
      <c r="L19" s="110"/>
      <c r="M19" s="110"/>
    </row>
    <row r="20" spans="2:13" s="109" customFormat="1" ht="27" customHeight="1" x14ac:dyDescent="0.2">
      <c r="B20" s="158"/>
      <c r="C20" s="159"/>
      <c r="D20" s="159"/>
      <c r="E20" s="159"/>
      <c r="F20" s="159"/>
      <c r="G20" s="160"/>
      <c r="H20" s="107"/>
      <c r="I20" s="108"/>
      <c r="J20" s="107"/>
      <c r="L20" s="110"/>
      <c r="M20" s="110"/>
    </row>
    <row r="21" spans="2:13" s="109" customFormat="1" ht="27" customHeight="1" thickBot="1" x14ac:dyDescent="0.25">
      <c r="B21" s="161"/>
      <c r="C21" s="162"/>
      <c r="D21" s="162"/>
      <c r="E21" s="162"/>
      <c r="F21" s="162"/>
      <c r="G21" s="163"/>
      <c r="H21" s="107"/>
      <c r="I21" s="108"/>
      <c r="J21" s="107"/>
      <c r="L21" s="110"/>
      <c r="M21" s="110"/>
    </row>
    <row r="22" spans="2:13" s="5" customFormat="1" ht="60.75" customHeight="1" thickBot="1" x14ac:dyDescent="0.25">
      <c r="B22" s="139" t="s">
        <v>337</v>
      </c>
      <c r="C22" s="140"/>
      <c r="D22" s="140"/>
      <c r="E22" s="140"/>
      <c r="F22" s="140"/>
      <c r="G22" s="141"/>
      <c r="H22" s="1"/>
      <c r="I22" s="90"/>
      <c r="J22" s="3"/>
      <c r="L22" s="82"/>
      <c r="M22" s="82"/>
    </row>
    <row r="23" spans="2:13" s="5" customFormat="1" ht="26.25" customHeight="1" thickBot="1" x14ac:dyDescent="0.25">
      <c r="B23" s="15"/>
      <c r="C23" s="80" t="s">
        <v>339</v>
      </c>
      <c r="D23" s="139" t="s">
        <v>321</v>
      </c>
      <c r="E23" s="140"/>
      <c r="F23" s="140"/>
      <c r="G23" s="141"/>
      <c r="H23" s="1"/>
      <c r="I23" s="90"/>
      <c r="J23" s="87"/>
      <c r="L23" s="82"/>
      <c r="M23" s="82"/>
    </row>
    <row r="24" spans="2:13" s="6" customFormat="1" ht="21" customHeight="1" x14ac:dyDescent="0.2">
      <c r="B24" s="129" t="s">
        <v>0</v>
      </c>
      <c r="C24" s="129" t="s">
        <v>1</v>
      </c>
      <c r="D24" s="132" t="s">
        <v>2</v>
      </c>
      <c r="E24" s="135" t="s">
        <v>3</v>
      </c>
      <c r="F24" s="145" t="s">
        <v>4</v>
      </c>
      <c r="G24" s="146" t="s">
        <v>5</v>
      </c>
      <c r="I24" s="91"/>
      <c r="J24" s="88"/>
      <c r="L24" s="83"/>
      <c r="M24" s="83"/>
    </row>
    <row r="25" spans="2:13" s="6" customFormat="1" ht="21" customHeight="1" x14ac:dyDescent="0.2">
      <c r="B25" s="147"/>
      <c r="C25" s="130"/>
      <c r="D25" s="133"/>
      <c r="E25" s="136"/>
      <c r="F25" s="136"/>
      <c r="G25" s="147"/>
      <c r="I25" s="91"/>
      <c r="J25" s="88"/>
      <c r="L25" s="83"/>
      <c r="M25" s="83"/>
    </row>
    <row r="26" spans="2:13" s="6" customFormat="1" ht="21" customHeight="1" thickBot="1" x14ac:dyDescent="0.25">
      <c r="B26" s="148"/>
      <c r="C26" s="131"/>
      <c r="D26" s="134"/>
      <c r="E26" s="137"/>
      <c r="F26" s="137"/>
      <c r="G26" s="148"/>
      <c r="I26" s="91"/>
      <c r="J26" s="88"/>
      <c r="L26" s="83"/>
      <c r="M26" s="83"/>
    </row>
    <row r="27" spans="2:13" s="6" customFormat="1" ht="42.75" customHeight="1" x14ac:dyDescent="0.2">
      <c r="B27" s="35" t="s">
        <v>6</v>
      </c>
      <c r="C27" s="13" t="s">
        <v>7</v>
      </c>
      <c r="D27" s="47"/>
      <c r="E27" s="46"/>
      <c r="F27" s="58"/>
      <c r="G27" s="59"/>
      <c r="I27" s="91" t="s">
        <v>322</v>
      </c>
      <c r="J27" s="102">
        <v>-0.2</v>
      </c>
      <c r="K27" s="95">
        <v>0.05</v>
      </c>
      <c r="L27" s="83"/>
      <c r="M27" s="83"/>
    </row>
    <row r="28" spans="2:13" s="6" customFormat="1" ht="29.25" customHeight="1" x14ac:dyDescent="0.2">
      <c r="B28" s="14" t="s">
        <v>8</v>
      </c>
      <c r="C28" s="11" t="s">
        <v>277</v>
      </c>
      <c r="D28" s="48">
        <v>10000</v>
      </c>
      <c r="E28" s="31" t="s">
        <v>9</v>
      </c>
      <c r="F28" s="103"/>
      <c r="G28" s="61">
        <f>D28*F28</f>
        <v>0</v>
      </c>
      <c r="I28" s="91">
        <v>9.8245493309319389</v>
      </c>
      <c r="J28" s="89">
        <f>I28*(1+$J$27)</f>
        <v>7.8596394647455519</v>
      </c>
      <c r="K28" s="89">
        <f>I28*(1+$K$27)</f>
        <v>10.315776797478536</v>
      </c>
      <c r="L28" s="83"/>
      <c r="M28" s="83"/>
    </row>
    <row r="29" spans="2:13" s="6" customFormat="1" ht="29.25" customHeight="1" x14ac:dyDescent="0.2">
      <c r="B29" s="14" t="s">
        <v>10</v>
      </c>
      <c r="C29" s="11" t="s">
        <v>11</v>
      </c>
      <c r="D29" s="48">
        <v>10000</v>
      </c>
      <c r="E29" s="31" t="s">
        <v>9</v>
      </c>
      <c r="F29" s="103"/>
      <c r="G29" s="61">
        <f>D29*F29</f>
        <v>0</v>
      </c>
      <c r="I29" s="91">
        <v>2.8485454267241912</v>
      </c>
      <c r="J29" s="89">
        <f t="shared" ref="J29:J92" si="0">I29*(1+$J$27)</f>
        <v>2.2788363413793529</v>
      </c>
      <c r="K29" s="89">
        <f t="shared" ref="K29:K92" si="1">I29*(1+$K$27)</f>
        <v>2.9909726980604008</v>
      </c>
      <c r="L29" s="83"/>
      <c r="M29" s="83"/>
    </row>
    <row r="30" spans="2:13" s="6" customFormat="1" ht="29.25" customHeight="1" x14ac:dyDescent="0.2">
      <c r="B30" s="14" t="s">
        <v>12</v>
      </c>
      <c r="C30" s="11" t="s">
        <v>279</v>
      </c>
      <c r="D30" s="48">
        <v>300</v>
      </c>
      <c r="E30" s="31" t="s">
        <v>9</v>
      </c>
      <c r="F30" s="103"/>
      <c r="G30" s="61">
        <f>D30*F30</f>
        <v>0</v>
      </c>
      <c r="I30" s="91">
        <v>231.99733507018149</v>
      </c>
      <c r="J30" s="89">
        <f t="shared" si="0"/>
        <v>185.59786805614522</v>
      </c>
      <c r="K30" s="89">
        <f t="shared" si="1"/>
        <v>243.59720182369057</v>
      </c>
      <c r="L30" s="83"/>
      <c r="M30" s="83"/>
    </row>
    <row r="31" spans="2:13" s="6" customFormat="1" ht="29.25" customHeight="1" x14ac:dyDescent="0.2">
      <c r="B31" s="14" t="s">
        <v>13</v>
      </c>
      <c r="C31" s="11" t="s">
        <v>315</v>
      </c>
      <c r="D31" s="48">
        <v>125</v>
      </c>
      <c r="E31" s="31" t="s">
        <v>9</v>
      </c>
      <c r="F31" s="103"/>
      <c r="G31" s="61">
        <f t="shared" ref="G31:G80" si="2">D31*F31</f>
        <v>0</v>
      </c>
      <c r="I31" s="91">
        <v>292.41500803711068</v>
      </c>
      <c r="J31" s="89">
        <f t="shared" si="0"/>
        <v>233.93200642968856</v>
      </c>
      <c r="K31" s="89">
        <f t="shared" si="1"/>
        <v>307.03575843896624</v>
      </c>
      <c r="L31" s="83"/>
      <c r="M31" s="83"/>
    </row>
    <row r="32" spans="2:13" s="19" customFormat="1" ht="29.25" customHeight="1" x14ac:dyDescent="0.2">
      <c r="B32" s="14" t="s">
        <v>14</v>
      </c>
      <c r="C32" s="11" t="s">
        <v>280</v>
      </c>
      <c r="D32" s="48">
        <v>8875</v>
      </c>
      <c r="E32" s="31" t="s">
        <v>9</v>
      </c>
      <c r="F32" s="103"/>
      <c r="G32" s="61">
        <f t="shared" si="2"/>
        <v>0</v>
      </c>
      <c r="I32" s="92">
        <v>211.68621082134382</v>
      </c>
      <c r="J32" s="89">
        <f t="shared" si="0"/>
        <v>169.34896865707506</v>
      </c>
      <c r="K32" s="89">
        <f t="shared" si="1"/>
        <v>222.27052136241102</v>
      </c>
      <c r="L32" s="45"/>
      <c r="M32" s="83"/>
    </row>
    <row r="33" spans="2:18" s="6" customFormat="1" ht="29.25" customHeight="1" x14ac:dyDescent="0.2">
      <c r="B33" s="14" t="s">
        <v>15</v>
      </c>
      <c r="C33" s="11" t="s">
        <v>316</v>
      </c>
      <c r="D33" s="48">
        <v>400</v>
      </c>
      <c r="E33" s="31" t="s">
        <v>9</v>
      </c>
      <c r="F33" s="103"/>
      <c r="G33" s="61">
        <f t="shared" si="2"/>
        <v>0</v>
      </c>
      <c r="I33" s="91">
        <v>303.76987139093154</v>
      </c>
      <c r="J33" s="89">
        <f t="shared" si="0"/>
        <v>243.01589711274525</v>
      </c>
      <c r="K33" s="89">
        <f t="shared" si="1"/>
        <v>318.95836496047815</v>
      </c>
      <c r="L33" s="83"/>
      <c r="M33" s="83"/>
    </row>
    <row r="34" spans="2:18" s="6" customFormat="1" ht="29.25" customHeight="1" x14ac:dyDescent="0.2">
      <c r="B34" s="14" t="s">
        <v>16</v>
      </c>
      <c r="C34" s="76" t="s">
        <v>278</v>
      </c>
      <c r="D34" s="48">
        <v>300</v>
      </c>
      <c r="E34" s="31" t="s">
        <v>9</v>
      </c>
      <c r="F34" s="103"/>
      <c r="G34" s="61">
        <f t="shared" si="2"/>
        <v>0</v>
      </c>
      <c r="I34" s="91">
        <v>309.43531152279195</v>
      </c>
      <c r="J34" s="89">
        <f t="shared" si="0"/>
        <v>247.54824921823356</v>
      </c>
      <c r="K34" s="89">
        <f t="shared" si="1"/>
        <v>324.90707709893155</v>
      </c>
      <c r="L34" s="83"/>
      <c r="M34" s="83"/>
    </row>
    <row r="35" spans="2:18" s="6" customFormat="1" ht="29.25" customHeight="1" x14ac:dyDescent="0.2">
      <c r="B35" s="23" t="s">
        <v>17</v>
      </c>
      <c r="C35" s="24" t="s">
        <v>282</v>
      </c>
      <c r="D35" s="26">
        <v>120</v>
      </c>
      <c r="E35" s="32" t="s">
        <v>18</v>
      </c>
      <c r="F35" s="103"/>
      <c r="G35" s="60">
        <f t="shared" si="2"/>
        <v>0</v>
      </c>
      <c r="I35" s="91">
        <v>633.93063541324659</v>
      </c>
      <c r="J35" s="89">
        <f t="shared" si="0"/>
        <v>507.14450833059732</v>
      </c>
      <c r="K35" s="89">
        <f t="shared" si="1"/>
        <v>665.62716718390891</v>
      </c>
      <c r="L35" s="83"/>
      <c r="M35" s="83"/>
    </row>
    <row r="36" spans="2:18" s="6" customFormat="1" ht="29.25" customHeight="1" x14ac:dyDescent="0.2">
      <c r="B36" s="14" t="s">
        <v>19</v>
      </c>
      <c r="C36" s="11" t="s">
        <v>298</v>
      </c>
      <c r="D36" s="48">
        <v>1500</v>
      </c>
      <c r="E36" s="31" t="s">
        <v>9</v>
      </c>
      <c r="F36" s="103"/>
      <c r="G36" s="61">
        <f t="shared" si="2"/>
        <v>0</v>
      </c>
      <c r="I36" s="91">
        <v>19.788025346070686</v>
      </c>
      <c r="J36" s="89">
        <f t="shared" si="0"/>
        <v>15.83042027685655</v>
      </c>
      <c r="K36" s="89">
        <f t="shared" si="1"/>
        <v>20.777426613374221</v>
      </c>
      <c r="L36" s="83"/>
      <c r="M36" s="83"/>
    </row>
    <row r="37" spans="2:18" s="6" customFormat="1" ht="29.25" customHeight="1" x14ac:dyDescent="0.2">
      <c r="B37" s="14" t="s">
        <v>20</v>
      </c>
      <c r="C37" s="11" t="s">
        <v>197</v>
      </c>
      <c r="D37" s="75">
        <v>3</v>
      </c>
      <c r="E37" s="31" t="s">
        <v>21</v>
      </c>
      <c r="F37" s="103"/>
      <c r="G37" s="61">
        <f t="shared" si="2"/>
        <v>0</v>
      </c>
      <c r="I37" s="91">
        <v>4356.9710774121413</v>
      </c>
      <c r="J37" s="89">
        <f t="shared" si="0"/>
        <v>3485.5768619297132</v>
      </c>
      <c r="K37" s="89">
        <f t="shared" si="1"/>
        <v>4574.8196312827486</v>
      </c>
      <c r="L37" s="83"/>
      <c r="M37" s="83"/>
    </row>
    <row r="38" spans="2:18" s="6" customFormat="1" ht="29.25" customHeight="1" x14ac:dyDescent="0.2">
      <c r="B38" s="14" t="s">
        <v>22</v>
      </c>
      <c r="C38" s="11" t="s">
        <v>317</v>
      </c>
      <c r="D38" s="48">
        <v>1</v>
      </c>
      <c r="E38" s="31" t="s">
        <v>21</v>
      </c>
      <c r="F38" s="103"/>
      <c r="G38" s="61">
        <f t="shared" si="2"/>
        <v>0</v>
      </c>
      <c r="I38" s="91">
        <v>5324.5040680062821</v>
      </c>
      <c r="J38" s="89">
        <f t="shared" si="0"/>
        <v>4259.6032544050258</v>
      </c>
      <c r="K38" s="89">
        <f t="shared" si="1"/>
        <v>5590.7292714065961</v>
      </c>
      <c r="L38" s="83"/>
      <c r="M38" s="83"/>
    </row>
    <row r="39" spans="2:18" s="6" customFormat="1" ht="29.25" customHeight="1" x14ac:dyDescent="0.2">
      <c r="B39" s="14" t="s">
        <v>23</v>
      </c>
      <c r="C39" s="11" t="s">
        <v>318</v>
      </c>
      <c r="D39" s="48">
        <v>1</v>
      </c>
      <c r="E39" s="31" t="s">
        <v>21</v>
      </c>
      <c r="F39" s="103"/>
      <c r="G39" s="61">
        <f t="shared" si="2"/>
        <v>0</v>
      </c>
      <c r="I39" s="91">
        <v>7667.285857929046</v>
      </c>
      <c r="J39" s="89">
        <f t="shared" si="0"/>
        <v>6133.8286863432368</v>
      </c>
      <c r="K39" s="89">
        <f t="shared" si="1"/>
        <v>8050.6501508254987</v>
      </c>
      <c r="L39" s="83"/>
      <c r="M39" s="83"/>
    </row>
    <row r="40" spans="2:18" s="12" customFormat="1" ht="29.25" customHeight="1" x14ac:dyDescent="0.25">
      <c r="B40" s="37" t="s">
        <v>24</v>
      </c>
      <c r="C40" s="13" t="s">
        <v>25</v>
      </c>
      <c r="D40" s="38"/>
      <c r="E40" s="52"/>
      <c r="F40" s="104"/>
      <c r="G40" s="62"/>
      <c r="I40" s="92"/>
      <c r="J40" s="89">
        <f t="shared" si="0"/>
        <v>0</v>
      </c>
      <c r="K40" s="89">
        <f t="shared" si="1"/>
        <v>0</v>
      </c>
      <c r="L40" s="77"/>
      <c r="M40" s="83"/>
      <c r="N40" s="21"/>
      <c r="O40" s="21"/>
      <c r="P40" s="21"/>
      <c r="Q40" s="21"/>
      <c r="R40" s="21"/>
    </row>
    <row r="41" spans="2:18" s="12" customFormat="1" ht="29.25" customHeight="1" x14ac:dyDescent="0.25">
      <c r="B41" s="14" t="s">
        <v>26</v>
      </c>
      <c r="C41" s="11" t="s">
        <v>232</v>
      </c>
      <c r="D41" s="48">
        <v>175</v>
      </c>
      <c r="E41" s="31" t="s">
        <v>21</v>
      </c>
      <c r="F41" s="103"/>
      <c r="G41" s="63">
        <f>D41*F41</f>
        <v>0</v>
      </c>
      <c r="I41" s="92">
        <v>325.81947417321533</v>
      </c>
      <c r="J41" s="89">
        <f t="shared" si="0"/>
        <v>260.6555793385723</v>
      </c>
      <c r="K41" s="89">
        <f t="shared" si="1"/>
        <v>342.1104478818761</v>
      </c>
      <c r="L41" s="45"/>
      <c r="M41" s="45"/>
      <c r="N41" s="21"/>
      <c r="O41" s="21"/>
      <c r="P41" s="21"/>
      <c r="Q41" s="21"/>
      <c r="R41" s="21"/>
    </row>
    <row r="42" spans="2:18" s="12" customFormat="1" ht="29.25" customHeight="1" x14ac:dyDescent="0.25">
      <c r="B42" s="27" t="s">
        <v>27</v>
      </c>
      <c r="C42" s="24" t="s">
        <v>234</v>
      </c>
      <c r="D42" s="49">
        <v>175</v>
      </c>
      <c r="E42" s="53" t="s">
        <v>21</v>
      </c>
      <c r="F42" s="103"/>
      <c r="G42" s="63">
        <f t="shared" ref="G42:G43" si="3">D42*F42</f>
        <v>0</v>
      </c>
      <c r="I42" s="92">
        <v>284.85454267241914</v>
      </c>
      <c r="J42" s="89">
        <f t="shared" si="0"/>
        <v>227.88363413793533</v>
      </c>
      <c r="K42" s="89">
        <f t="shared" si="1"/>
        <v>299.09726980604012</v>
      </c>
      <c r="L42" s="45"/>
      <c r="M42" s="45"/>
      <c r="N42" s="21"/>
      <c r="O42" s="21"/>
      <c r="P42" s="21"/>
      <c r="Q42" s="21"/>
      <c r="R42" s="21"/>
    </row>
    <row r="43" spans="2:18" s="12" customFormat="1" ht="29.25" customHeight="1" x14ac:dyDescent="0.25">
      <c r="B43" s="27" t="s">
        <v>28</v>
      </c>
      <c r="C43" s="24" t="s">
        <v>233</v>
      </c>
      <c r="D43" s="49">
        <v>175</v>
      </c>
      <c r="E43" s="53" t="s">
        <v>21</v>
      </c>
      <c r="F43" s="103"/>
      <c r="G43" s="63">
        <f t="shared" si="3"/>
        <v>0</v>
      </c>
      <c r="I43" s="92">
        <v>167.8620189732778</v>
      </c>
      <c r="J43" s="89">
        <f t="shared" si="0"/>
        <v>134.28961517862226</v>
      </c>
      <c r="K43" s="89">
        <f t="shared" si="1"/>
        <v>176.25511992194168</v>
      </c>
      <c r="L43" s="45"/>
      <c r="M43" s="45"/>
      <c r="N43" s="21"/>
      <c r="O43" s="21"/>
      <c r="P43" s="21"/>
      <c r="Q43" s="21"/>
      <c r="R43" s="21"/>
    </row>
    <row r="44" spans="2:18" s="12" customFormat="1" ht="29.25" customHeight="1" x14ac:dyDescent="0.25">
      <c r="B44" s="37" t="s">
        <v>29</v>
      </c>
      <c r="C44" s="13" t="s">
        <v>30</v>
      </c>
      <c r="D44" s="38"/>
      <c r="E44" s="52"/>
      <c r="F44" s="104"/>
      <c r="G44" s="62"/>
      <c r="I44" s="92"/>
      <c r="J44" s="89">
        <f t="shared" si="0"/>
        <v>0</v>
      </c>
      <c r="K44" s="89">
        <f t="shared" si="1"/>
        <v>0</v>
      </c>
      <c r="L44" s="77"/>
      <c r="M44" s="77"/>
      <c r="N44" s="21"/>
      <c r="O44" s="21"/>
      <c r="P44" s="21"/>
      <c r="Q44" s="21"/>
      <c r="R44" s="21"/>
    </row>
    <row r="45" spans="2:18" s="9" customFormat="1" ht="29.25" customHeight="1" x14ac:dyDescent="0.2">
      <c r="B45" s="14" t="s">
        <v>31</v>
      </c>
      <c r="C45" s="18" t="s">
        <v>191</v>
      </c>
      <c r="D45" s="48">
        <v>293</v>
      </c>
      <c r="E45" s="32" t="s">
        <v>32</v>
      </c>
      <c r="F45" s="103"/>
      <c r="G45" s="64">
        <f t="shared" si="2"/>
        <v>0</v>
      </c>
      <c r="I45" s="92">
        <v>192.89743561113872</v>
      </c>
      <c r="J45" s="89">
        <f t="shared" si="0"/>
        <v>154.31794848891099</v>
      </c>
      <c r="K45" s="89">
        <f t="shared" si="1"/>
        <v>202.54230739169566</v>
      </c>
      <c r="L45" s="45"/>
      <c r="M45" s="45"/>
      <c r="N45" s="19"/>
      <c r="O45" s="19"/>
      <c r="P45" s="19"/>
      <c r="Q45" s="19"/>
      <c r="R45" s="19"/>
    </row>
    <row r="46" spans="2:18" s="9" customFormat="1" ht="29.25" customHeight="1" x14ac:dyDescent="0.2">
      <c r="B46" s="14" t="s">
        <v>33</v>
      </c>
      <c r="C46" s="18" t="s">
        <v>193</v>
      </c>
      <c r="D46" s="48">
        <v>55</v>
      </c>
      <c r="E46" s="32" t="s">
        <v>18</v>
      </c>
      <c r="F46" s="103"/>
      <c r="G46" s="64">
        <f t="shared" si="2"/>
        <v>0</v>
      </c>
      <c r="I46" s="92">
        <v>406.97528680070616</v>
      </c>
      <c r="J46" s="89">
        <f t="shared" si="0"/>
        <v>325.58022944056495</v>
      </c>
      <c r="K46" s="89">
        <f t="shared" si="1"/>
        <v>427.32405114074146</v>
      </c>
      <c r="L46" s="45"/>
      <c r="M46" s="45"/>
      <c r="N46" s="19"/>
      <c r="O46" s="19"/>
      <c r="P46" s="19"/>
      <c r="Q46" s="19"/>
      <c r="R46" s="19"/>
    </row>
    <row r="47" spans="2:18" s="12" customFormat="1" ht="29.25" customHeight="1" x14ac:dyDescent="0.25">
      <c r="B47" s="37" t="s">
        <v>34</v>
      </c>
      <c r="C47" s="13" t="s">
        <v>35</v>
      </c>
      <c r="D47" s="38"/>
      <c r="E47" s="52"/>
      <c r="F47" s="104"/>
      <c r="G47" s="62"/>
      <c r="I47" s="92"/>
      <c r="J47" s="89">
        <f t="shared" si="0"/>
        <v>0</v>
      </c>
      <c r="K47" s="89">
        <f t="shared" si="1"/>
        <v>0</v>
      </c>
      <c r="L47" s="45"/>
      <c r="M47" s="45"/>
      <c r="N47" s="21"/>
      <c r="O47" s="21"/>
      <c r="P47" s="21"/>
      <c r="Q47" s="21"/>
      <c r="R47" s="21"/>
    </row>
    <row r="48" spans="2:18" s="19" customFormat="1" ht="29.25" customHeight="1" x14ac:dyDescent="0.2">
      <c r="B48" s="14" t="s">
        <v>36</v>
      </c>
      <c r="C48" s="18" t="s">
        <v>195</v>
      </c>
      <c r="D48" s="48">
        <v>862</v>
      </c>
      <c r="E48" s="32" t="s">
        <v>9</v>
      </c>
      <c r="F48" s="103"/>
      <c r="G48" s="64">
        <f t="shared" si="2"/>
        <v>0</v>
      </c>
      <c r="I48" s="92">
        <v>152.72025102378879</v>
      </c>
      <c r="J48" s="89">
        <f t="shared" si="0"/>
        <v>122.17620081903104</v>
      </c>
      <c r="K48" s="89">
        <f t="shared" si="1"/>
        <v>160.35626357497824</v>
      </c>
      <c r="L48" s="45"/>
      <c r="M48" s="45"/>
    </row>
    <row r="49" spans="2:18" s="12" customFormat="1" ht="29.25" customHeight="1" x14ac:dyDescent="0.25">
      <c r="B49" s="37" t="s">
        <v>37</v>
      </c>
      <c r="C49" s="13" t="s">
        <v>38</v>
      </c>
      <c r="D49" s="38"/>
      <c r="E49" s="52"/>
      <c r="F49" s="104"/>
      <c r="G49" s="62"/>
      <c r="I49" s="92"/>
      <c r="J49" s="89">
        <f t="shared" si="0"/>
        <v>0</v>
      </c>
      <c r="K49" s="89">
        <f t="shared" si="1"/>
        <v>0</v>
      </c>
      <c r="L49" s="77"/>
      <c r="M49" s="77"/>
      <c r="N49" s="21"/>
      <c r="O49" s="21"/>
      <c r="P49" s="21"/>
      <c r="Q49" s="21"/>
      <c r="R49" s="21"/>
    </row>
    <row r="50" spans="2:18" s="9" customFormat="1" ht="29.25" customHeight="1" x14ac:dyDescent="0.2">
      <c r="B50" s="14" t="s">
        <v>39</v>
      </c>
      <c r="C50" s="11" t="s">
        <v>196</v>
      </c>
      <c r="D50" s="48">
        <v>175</v>
      </c>
      <c r="E50" s="31" t="s">
        <v>21</v>
      </c>
      <c r="F50" s="103"/>
      <c r="G50" s="63">
        <f t="shared" si="2"/>
        <v>0</v>
      </c>
      <c r="I50" s="92">
        <v>240.32881015449686</v>
      </c>
      <c r="J50" s="89">
        <f t="shared" si="0"/>
        <v>192.26304812359751</v>
      </c>
      <c r="K50" s="89">
        <f t="shared" si="1"/>
        <v>252.34525066222173</v>
      </c>
      <c r="L50" s="45"/>
      <c r="M50" s="45"/>
      <c r="N50" s="19"/>
      <c r="O50" s="19"/>
      <c r="P50" s="19"/>
      <c r="Q50" s="19"/>
      <c r="R50" s="19"/>
    </row>
    <row r="51" spans="2:18" s="9" customFormat="1" ht="29.25" customHeight="1" x14ac:dyDescent="0.2">
      <c r="B51" s="14" t="s">
        <v>40</v>
      </c>
      <c r="C51" s="11" t="s">
        <v>198</v>
      </c>
      <c r="D51" s="48">
        <v>175</v>
      </c>
      <c r="E51" s="31" t="s">
        <v>21</v>
      </c>
      <c r="F51" s="103"/>
      <c r="G51" s="63">
        <f t="shared" si="2"/>
        <v>0</v>
      </c>
      <c r="I51" s="92">
        <v>250.71882662788099</v>
      </c>
      <c r="J51" s="89">
        <f t="shared" si="0"/>
        <v>200.57506130230479</v>
      </c>
      <c r="K51" s="89">
        <f t="shared" si="1"/>
        <v>263.25476795927506</v>
      </c>
      <c r="L51" s="45"/>
      <c r="M51" s="45"/>
      <c r="N51" s="19"/>
      <c r="O51" s="19"/>
      <c r="P51" s="19"/>
      <c r="Q51" s="19"/>
      <c r="R51" s="19"/>
    </row>
    <row r="52" spans="2:18" s="9" customFormat="1" ht="29.25" customHeight="1" x14ac:dyDescent="0.2">
      <c r="B52" s="14" t="s">
        <v>41</v>
      </c>
      <c r="C52" s="11" t="s">
        <v>201</v>
      </c>
      <c r="D52" s="48">
        <v>1346</v>
      </c>
      <c r="E52" s="32" t="s">
        <v>9</v>
      </c>
      <c r="F52" s="103"/>
      <c r="G52" s="63">
        <f t="shared" si="2"/>
        <v>0</v>
      </c>
      <c r="I52" s="92">
        <v>68.324777557328161</v>
      </c>
      <c r="J52" s="89">
        <f t="shared" si="0"/>
        <v>54.659822045862533</v>
      </c>
      <c r="K52" s="89">
        <f t="shared" si="1"/>
        <v>71.741016435194567</v>
      </c>
      <c r="L52" s="45"/>
      <c r="M52" s="45"/>
      <c r="N52" s="19"/>
      <c r="O52" s="19"/>
      <c r="P52" s="19"/>
      <c r="Q52" s="19"/>
      <c r="R52" s="19"/>
    </row>
    <row r="53" spans="2:18" s="9" customFormat="1" ht="29.25" customHeight="1" x14ac:dyDescent="0.2">
      <c r="B53" s="14" t="s">
        <v>42</v>
      </c>
      <c r="C53" s="11" t="s">
        <v>199</v>
      </c>
      <c r="D53" s="48">
        <v>404</v>
      </c>
      <c r="E53" s="32" t="s">
        <v>9</v>
      </c>
      <c r="F53" s="103"/>
      <c r="G53" s="63">
        <f t="shared" si="2"/>
        <v>0</v>
      </c>
      <c r="I53" s="92">
        <v>59.20603479434542</v>
      </c>
      <c r="J53" s="89">
        <f t="shared" si="0"/>
        <v>47.364827835476341</v>
      </c>
      <c r="K53" s="89">
        <f t="shared" si="1"/>
        <v>62.166336534062694</v>
      </c>
      <c r="L53" s="45"/>
      <c r="M53" s="45"/>
      <c r="N53" s="19"/>
      <c r="O53" s="19"/>
      <c r="P53" s="19"/>
      <c r="Q53" s="19"/>
      <c r="R53" s="19"/>
    </row>
    <row r="54" spans="2:18" s="9" customFormat="1" ht="29.25" customHeight="1" x14ac:dyDescent="0.2">
      <c r="B54" s="14" t="s">
        <v>43</v>
      </c>
      <c r="C54" s="11" t="s">
        <v>200</v>
      </c>
      <c r="D54" s="48">
        <v>404</v>
      </c>
      <c r="E54" s="32" t="s">
        <v>9</v>
      </c>
      <c r="F54" s="103"/>
      <c r="G54" s="63">
        <f t="shared" si="2"/>
        <v>0</v>
      </c>
      <c r="I54" s="92">
        <v>83.46309261240998</v>
      </c>
      <c r="J54" s="89">
        <f t="shared" si="0"/>
        <v>66.770474089927987</v>
      </c>
      <c r="K54" s="89">
        <f t="shared" si="1"/>
        <v>87.636247243030482</v>
      </c>
      <c r="L54" s="45"/>
      <c r="M54" s="45"/>
      <c r="N54" s="19"/>
      <c r="O54" s="19"/>
      <c r="P54" s="19"/>
      <c r="Q54" s="19"/>
      <c r="R54" s="19"/>
    </row>
    <row r="55" spans="2:18" s="9" customFormat="1" ht="29.25" customHeight="1" x14ac:dyDescent="0.2">
      <c r="B55" s="14" t="s">
        <v>44</v>
      </c>
      <c r="C55" s="11" t="s">
        <v>202</v>
      </c>
      <c r="D55" s="48">
        <v>175</v>
      </c>
      <c r="E55" s="31" t="s">
        <v>21</v>
      </c>
      <c r="F55" s="103"/>
      <c r="G55" s="63">
        <f t="shared" si="2"/>
        <v>0</v>
      </c>
      <c r="I55" s="92">
        <v>380.39936553320945</v>
      </c>
      <c r="J55" s="89">
        <f t="shared" si="0"/>
        <v>304.31949242656759</v>
      </c>
      <c r="K55" s="89">
        <f t="shared" si="1"/>
        <v>399.41933380986995</v>
      </c>
      <c r="L55" s="45"/>
      <c r="M55" s="45"/>
      <c r="N55" s="19"/>
      <c r="O55" s="19"/>
      <c r="P55" s="19"/>
      <c r="Q55" s="19"/>
      <c r="R55" s="19"/>
    </row>
    <row r="56" spans="2:18" s="9" customFormat="1" ht="29.25" customHeight="1" x14ac:dyDescent="0.2">
      <c r="B56" s="14" t="s">
        <v>45</v>
      </c>
      <c r="C56" s="11" t="s">
        <v>203</v>
      </c>
      <c r="D56" s="48">
        <v>175</v>
      </c>
      <c r="E56" s="31" t="s">
        <v>21</v>
      </c>
      <c r="F56" s="103"/>
      <c r="G56" s="63">
        <f t="shared" si="2"/>
        <v>0</v>
      </c>
      <c r="I56" s="92">
        <v>226.93033229517678</v>
      </c>
      <c r="J56" s="89">
        <f t="shared" si="0"/>
        <v>181.54426583614145</v>
      </c>
      <c r="K56" s="89">
        <f t="shared" si="1"/>
        <v>238.27684890993564</v>
      </c>
      <c r="L56" s="45"/>
      <c r="M56" s="45"/>
      <c r="N56" s="19"/>
      <c r="O56" s="19"/>
      <c r="P56" s="19"/>
      <c r="Q56" s="19"/>
      <c r="R56" s="19"/>
    </row>
    <row r="57" spans="2:18" s="9" customFormat="1" ht="29.25" customHeight="1" x14ac:dyDescent="0.2">
      <c r="B57" s="14" t="s">
        <v>46</v>
      </c>
      <c r="C57" s="11" t="s">
        <v>296</v>
      </c>
      <c r="D57" s="48">
        <v>232</v>
      </c>
      <c r="E57" s="31" t="s">
        <v>9</v>
      </c>
      <c r="F57" s="103"/>
      <c r="G57" s="63">
        <f t="shared" si="2"/>
        <v>0</v>
      </c>
      <c r="I57" s="92">
        <v>224.75766439402989</v>
      </c>
      <c r="J57" s="89">
        <f t="shared" si="0"/>
        <v>179.80613151522391</v>
      </c>
      <c r="K57" s="89">
        <f t="shared" si="1"/>
        <v>235.99554761373139</v>
      </c>
      <c r="L57" s="45"/>
      <c r="M57" s="45"/>
      <c r="N57" s="19"/>
      <c r="O57" s="19"/>
      <c r="P57" s="19"/>
      <c r="Q57" s="19"/>
      <c r="R57" s="19"/>
    </row>
    <row r="58" spans="2:18" s="9" customFormat="1" ht="29.25" customHeight="1" x14ac:dyDescent="0.2">
      <c r="B58" s="37" t="s">
        <v>47</v>
      </c>
      <c r="C58" s="13" t="s">
        <v>295</v>
      </c>
      <c r="D58" s="38">
        <v>175</v>
      </c>
      <c r="E58" s="36" t="s">
        <v>21</v>
      </c>
      <c r="F58" s="105"/>
      <c r="G58" s="65">
        <f t="shared" si="2"/>
        <v>0</v>
      </c>
      <c r="I58" s="92">
        <v>384.06297765604393</v>
      </c>
      <c r="J58" s="89">
        <f t="shared" si="0"/>
        <v>307.25038212483514</v>
      </c>
      <c r="K58" s="89">
        <f t="shared" si="1"/>
        <v>403.26612653884615</v>
      </c>
      <c r="L58" s="45"/>
      <c r="M58" s="45"/>
      <c r="N58" s="19"/>
      <c r="O58" s="19"/>
      <c r="P58" s="19"/>
      <c r="Q58" s="19"/>
      <c r="R58" s="19"/>
    </row>
    <row r="59" spans="2:18" s="12" customFormat="1" ht="29.25" customHeight="1" x14ac:dyDescent="0.25">
      <c r="B59" s="37" t="s">
        <v>48</v>
      </c>
      <c r="C59" s="13" t="s">
        <v>49</v>
      </c>
      <c r="D59" s="38"/>
      <c r="E59" s="52"/>
      <c r="F59" s="104"/>
      <c r="G59" s="62"/>
      <c r="I59" s="92"/>
      <c r="J59" s="89">
        <f t="shared" si="0"/>
        <v>0</v>
      </c>
      <c r="K59" s="89">
        <f t="shared" si="1"/>
        <v>0</v>
      </c>
      <c r="L59" s="77"/>
      <c r="M59" s="77"/>
      <c r="N59" s="21"/>
      <c r="O59" s="21"/>
      <c r="P59" s="21"/>
      <c r="Q59" s="21"/>
      <c r="R59" s="21"/>
    </row>
    <row r="60" spans="2:18" s="9" customFormat="1" ht="29.25" customHeight="1" x14ac:dyDescent="0.2">
      <c r="B60" s="14" t="s">
        <v>50</v>
      </c>
      <c r="C60" s="11" t="s">
        <v>204</v>
      </c>
      <c r="D60" s="48">
        <v>596</v>
      </c>
      <c r="E60" s="32" t="s">
        <v>32</v>
      </c>
      <c r="F60" s="103"/>
      <c r="G60" s="63">
        <f t="shared" si="2"/>
        <v>0</v>
      </c>
      <c r="I60" s="92">
        <v>108.82651452562357</v>
      </c>
      <c r="J60" s="89">
        <f t="shared" si="0"/>
        <v>87.061211620498852</v>
      </c>
      <c r="K60" s="89">
        <f t="shared" si="1"/>
        <v>114.26784025190474</v>
      </c>
      <c r="L60" s="45"/>
      <c r="M60" s="45"/>
      <c r="N60" s="19"/>
      <c r="O60" s="19"/>
      <c r="P60" s="19"/>
      <c r="Q60" s="19"/>
      <c r="R60" s="19"/>
    </row>
    <row r="61" spans="2:18" s="9" customFormat="1" ht="29.25" customHeight="1" x14ac:dyDescent="0.2">
      <c r="B61" s="14" t="s">
        <v>51</v>
      </c>
      <c r="C61" s="11" t="s">
        <v>205</v>
      </c>
      <c r="D61" s="48">
        <v>108</v>
      </c>
      <c r="E61" s="32" t="s">
        <v>32</v>
      </c>
      <c r="F61" s="103"/>
      <c r="G61" s="63">
        <f t="shared" si="2"/>
        <v>0</v>
      </c>
      <c r="I61" s="92">
        <v>73.460932120719718</v>
      </c>
      <c r="J61" s="89">
        <f t="shared" si="0"/>
        <v>58.768745696575778</v>
      </c>
      <c r="K61" s="89">
        <f t="shared" si="1"/>
        <v>77.133978726755714</v>
      </c>
      <c r="L61" s="45"/>
      <c r="M61" s="45"/>
      <c r="N61" s="19"/>
      <c r="O61" s="19"/>
      <c r="P61" s="19"/>
      <c r="Q61" s="19"/>
      <c r="R61" s="19"/>
    </row>
    <row r="62" spans="2:18" s="9" customFormat="1" ht="29.25" customHeight="1" x14ac:dyDescent="0.2">
      <c r="B62" s="14" t="s">
        <v>52</v>
      </c>
      <c r="C62" s="11" t="s">
        <v>206</v>
      </c>
      <c r="D62" s="48">
        <v>4</v>
      </c>
      <c r="E62" s="32" t="s">
        <v>32</v>
      </c>
      <c r="F62" s="103"/>
      <c r="G62" s="63">
        <f t="shared" si="2"/>
        <v>0</v>
      </c>
      <c r="I62" s="92">
        <v>180.82367244715763</v>
      </c>
      <c r="J62" s="89">
        <f t="shared" si="0"/>
        <v>144.65893795772612</v>
      </c>
      <c r="K62" s="89">
        <f t="shared" si="1"/>
        <v>189.86485606951553</v>
      </c>
      <c r="L62" s="45"/>
      <c r="M62" s="45"/>
      <c r="N62" s="19"/>
      <c r="O62" s="19"/>
      <c r="P62" s="19"/>
      <c r="Q62" s="19"/>
      <c r="R62" s="19"/>
    </row>
    <row r="63" spans="2:18" s="9" customFormat="1" ht="29.25" customHeight="1" x14ac:dyDescent="0.2">
      <c r="B63" s="14" t="s">
        <v>53</v>
      </c>
      <c r="C63" s="11" t="s">
        <v>207</v>
      </c>
      <c r="D63" s="48">
        <v>323</v>
      </c>
      <c r="E63" s="32" t="s">
        <v>32</v>
      </c>
      <c r="F63" s="103"/>
      <c r="G63" s="63">
        <f t="shared" si="2"/>
        <v>0</v>
      </c>
      <c r="I63" s="92">
        <v>194.35231991045012</v>
      </c>
      <c r="J63" s="89">
        <f t="shared" si="0"/>
        <v>155.48185592836012</v>
      </c>
      <c r="K63" s="89">
        <f t="shared" si="1"/>
        <v>204.06993590597264</v>
      </c>
      <c r="L63" s="45"/>
      <c r="M63" s="45"/>
      <c r="N63" s="19"/>
      <c r="O63" s="19"/>
      <c r="P63" s="19"/>
      <c r="Q63" s="19"/>
      <c r="R63" s="19"/>
    </row>
    <row r="64" spans="2:18" s="9" customFormat="1" ht="29.25" customHeight="1" x14ac:dyDescent="0.2">
      <c r="B64" s="14" t="s">
        <v>54</v>
      </c>
      <c r="C64" s="11" t="s">
        <v>307</v>
      </c>
      <c r="D64" s="48">
        <v>40</v>
      </c>
      <c r="E64" s="32" t="s">
        <v>32</v>
      </c>
      <c r="F64" s="103"/>
      <c r="G64" s="63">
        <f t="shared" si="2"/>
        <v>0</v>
      </c>
      <c r="I64" s="92">
        <v>49.286866831696955</v>
      </c>
      <c r="J64" s="89">
        <f t="shared" si="0"/>
        <v>39.429493465357567</v>
      </c>
      <c r="K64" s="89">
        <f t="shared" si="1"/>
        <v>51.751210173281805</v>
      </c>
      <c r="L64" s="45"/>
      <c r="M64" s="45"/>
      <c r="N64" s="19"/>
      <c r="O64" s="19"/>
      <c r="P64" s="19"/>
      <c r="Q64" s="19"/>
      <c r="R64" s="19"/>
    </row>
    <row r="65" spans="2:18" s="12" customFormat="1" ht="29.25" customHeight="1" x14ac:dyDescent="0.25">
      <c r="B65" s="37" t="s">
        <v>55</v>
      </c>
      <c r="C65" s="13" t="s">
        <v>56</v>
      </c>
      <c r="D65" s="38"/>
      <c r="E65" s="52"/>
      <c r="F65" s="104"/>
      <c r="G65" s="62"/>
      <c r="I65" s="92"/>
      <c r="J65" s="89">
        <f t="shared" si="0"/>
        <v>0</v>
      </c>
      <c r="K65" s="89">
        <f t="shared" si="1"/>
        <v>0</v>
      </c>
      <c r="L65" s="77"/>
      <c r="M65" s="77"/>
      <c r="N65" s="21"/>
      <c r="O65" s="21"/>
      <c r="P65" s="21"/>
      <c r="Q65" s="21"/>
      <c r="R65" s="21"/>
    </row>
    <row r="66" spans="2:18" s="12" customFormat="1" ht="29.25" customHeight="1" x14ac:dyDescent="0.25">
      <c r="B66" s="35" t="s">
        <v>57</v>
      </c>
      <c r="C66" s="13" t="s">
        <v>58</v>
      </c>
      <c r="D66" s="47"/>
      <c r="E66" s="39"/>
      <c r="F66" s="104"/>
      <c r="G66" s="62"/>
      <c r="I66" s="92"/>
      <c r="J66" s="89">
        <f t="shared" si="0"/>
        <v>0</v>
      </c>
      <c r="K66" s="89">
        <f t="shared" si="1"/>
        <v>0</v>
      </c>
      <c r="L66" s="77"/>
      <c r="M66" s="77"/>
      <c r="N66" s="21"/>
      <c r="O66" s="21"/>
      <c r="P66" s="21"/>
      <c r="Q66" s="21"/>
      <c r="R66" s="21"/>
    </row>
    <row r="67" spans="2:18" s="9" customFormat="1" ht="29.25" customHeight="1" x14ac:dyDescent="0.2">
      <c r="B67" s="14" t="s">
        <v>59</v>
      </c>
      <c r="C67" s="11" t="s">
        <v>208</v>
      </c>
      <c r="D67" s="48">
        <v>138</v>
      </c>
      <c r="E67" s="32" t="s">
        <v>21</v>
      </c>
      <c r="F67" s="103"/>
      <c r="G67" s="63">
        <f t="shared" si="2"/>
        <v>0</v>
      </c>
      <c r="I67" s="92">
        <v>523.9171874093679</v>
      </c>
      <c r="J67" s="89">
        <f t="shared" si="0"/>
        <v>419.13374992749436</v>
      </c>
      <c r="K67" s="89">
        <f t="shared" si="1"/>
        <v>550.11304677983628</v>
      </c>
      <c r="L67" s="45"/>
      <c r="M67" s="45"/>
      <c r="N67" s="19"/>
      <c r="O67" s="19"/>
      <c r="P67" s="19"/>
      <c r="Q67" s="19"/>
      <c r="R67" s="19"/>
    </row>
    <row r="68" spans="2:18" s="9" customFormat="1" ht="29.25" customHeight="1" x14ac:dyDescent="0.2">
      <c r="B68" s="14" t="s">
        <v>60</v>
      </c>
      <c r="C68" s="11" t="s">
        <v>211</v>
      </c>
      <c r="D68" s="48">
        <v>143</v>
      </c>
      <c r="E68" s="32" t="s">
        <v>21</v>
      </c>
      <c r="F68" s="103"/>
      <c r="G68" s="63">
        <f t="shared" si="2"/>
        <v>0</v>
      </c>
      <c r="I68" s="92">
        <v>223.87813646701699</v>
      </c>
      <c r="J68" s="89">
        <f t="shared" si="0"/>
        <v>179.10250917361361</v>
      </c>
      <c r="K68" s="89">
        <f t="shared" si="1"/>
        <v>235.07204329036784</v>
      </c>
      <c r="L68" s="45"/>
      <c r="M68" s="45"/>
      <c r="N68" s="19"/>
      <c r="O68" s="19"/>
      <c r="P68" s="19"/>
      <c r="Q68" s="19"/>
      <c r="R68" s="19"/>
    </row>
    <row r="69" spans="2:18" s="9" customFormat="1" ht="29.25" customHeight="1" x14ac:dyDescent="0.2">
      <c r="B69" s="35" t="s">
        <v>61</v>
      </c>
      <c r="C69" s="13" t="s">
        <v>62</v>
      </c>
      <c r="D69" s="47"/>
      <c r="E69" s="39"/>
      <c r="F69" s="106"/>
      <c r="G69" s="65"/>
      <c r="I69" s="92"/>
      <c r="J69" s="89">
        <f t="shared" si="0"/>
        <v>0</v>
      </c>
      <c r="K69" s="89">
        <f t="shared" si="1"/>
        <v>0</v>
      </c>
      <c r="L69" s="45"/>
      <c r="M69" s="45"/>
      <c r="N69" s="19"/>
      <c r="O69" s="19"/>
      <c r="P69" s="19"/>
      <c r="Q69" s="19"/>
      <c r="R69" s="19"/>
    </row>
    <row r="70" spans="2:18" s="9" customFormat="1" ht="29.25" customHeight="1" x14ac:dyDescent="0.2">
      <c r="B70" s="14" t="s">
        <v>63</v>
      </c>
      <c r="C70" s="11" t="s">
        <v>209</v>
      </c>
      <c r="D70" s="50">
        <v>28</v>
      </c>
      <c r="E70" s="32" t="s">
        <v>21</v>
      </c>
      <c r="F70" s="103"/>
      <c r="G70" s="63">
        <f t="shared" si="2"/>
        <v>0</v>
      </c>
      <c r="I70" s="92">
        <v>877.0360097460557</v>
      </c>
      <c r="J70" s="89">
        <f t="shared" si="0"/>
        <v>701.62880779684463</v>
      </c>
      <c r="K70" s="89">
        <f t="shared" si="1"/>
        <v>920.88781023335855</v>
      </c>
      <c r="L70" s="45"/>
      <c r="M70" s="45"/>
      <c r="N70" s="19"/>
      <c r="O70" s="19"/>
      <c r="P70" s="19"/>
      <c r="Q70" s="19"/>
      <c r="R70" s="19"/>
    </row>
    <row r="71" spans="2:18" s="9" customFormat="1" ht="29.25" customHeight="1" x14ac:dyDescent="0.2">
      <c r="B71" s="14" t="s">
        <v>64</v>
      </c>
      <c r="C71" s="11" t="s">
        <v>212</v>
      </c>
      <c r="D71" s="50">
        <v>32</v>
      </c>
      <c r="E71" s="32" t="s">
        <v>21</v>
      </c>
      <c r="F71" s="103"/>
      <c r="G71" s="63">
        <f t="shared" si="2"/>
        <v>0</v>
      </c>
      <c r="I71" s="92">
        <v>362.1138119332557</v>
      </c>
      <c r="J71" s="89">
        <f t="shared" si="0"/>
        <v>289.69104954660457</v>
      </c>
      <c r="K71" s="89">
        <f t="shared" si="1"/>
        <v>380.21950252991849</v>
      </c>
      <c r="L71" s="45"/>
      <c r="M71" s="45"/>
      <c r="N71" s="19"/>
      <c r="O71" s="19"/>
      <c r="P71" s="19"/>
      <c r="Q71" s="19"/>
      <c r="R71" s="19"/>
    </row>
    <row r="72" spans="2:18" s="9" customFormat="1" ht="29.25" customHeight="1" x14ac:dyDescent="0.2">
      <c r="B72" s="35" t="s">
        <v>65</v>
      </c>
      <c r="C72" s="13" t="s">
        <v>66</v>
      </c>
      <c r="D72" s="47">
        <v>0</v>
      </c>
      <c r="E72" s="39"/>
      <c r="F72" s="106"/>
      <c r="G72" s="65"/>
      <c r="I72" s="92"/>
      <c r="J72" s="89">
        <f t="shared" si="0"/>
        <v>0</v>
      </c>
      <c r="K72" s="89">
        <f t="shared" si="1"/>
        <v>0</v>
      </c>
      <c r="L72" s="45"/>
      <c r="M72" s="45"/>
      <c r="N72" s="19"/>
      <c r="O72" s="19"/>
      <c r="P72" s="19"/>
      <c r="Q72" s="19"/>
      <c r="R72" s="19"/>
    </row>
    <row r="73" spans="2:18" s="9" customFormat="1" ht="29.25" customHeight="1" x14ac:dyDescent="0.2">
      <c r="B73" s="14" t="s">
        <v>67</v>
      </c>
      <c r="C73" s="24" t="s">
        <v>210</v>
      </c>
      <c r="D73" s="48">
        <v>5</v>
      </c>
      <c r="E73" s="32" t="s">
        <v>21</v>
      </c>
      <c r="F73" s="103"/>
      <c r="G73" s="63">
        <f>D73*F73</f>
        <v>0</v>
      </c>
      <c r="I73" s="92">
        <v>287.95134368701372</v>
      </c>
      <c r="J73" s="89">
        <f t="shared" si="0"/>
        <v>230.36107494961098</v>
      </c>
      <c r="K73" s="89">
        <f t="shared" si="1"/>
        <v>302.34891087136441</v>
      </c>
      <c r="L73" s="45"/>
      <c r="M73" s="45"/>
      <c r="N73" s="19"/>
      <c r="O73" s="19"/>
      <c r="P73" s="19"/>
      <c r="Q73" s="19"/>
      <c r="R73" s="19"/>
    </row>
    <row r="74" spans="2:18" s="12" customFormat="1" ht="29.25" customHeight="1" x14ac:dyDescent="0.25">
      <c r="B74" s="35" t="s">
        <v>68</v>
      </c>
      <c r="C74" s="13" t="s">
        <v>69</v>
      </c>
      <c r="D74" s="34"/>
      <c r="E74" s="39"/>
      <c r="F74" s="104"/>
      <c r="G74" s="62"/>
      <c r="I74" s="92"/>
      <c r="J74" s="89">
        <f t="shared" si="0"/>
        <v>0</v>
      </c>
      <c r="K74" s="89">
        <f t="shared" si="1"/>
        <v>0</v>
      </c>
      <c r="L74" s="77"/>
      <c r="M74" s="77"/>
      <c r="N74" s="21"/>
      <c r="O74" s="21"/>
      <c r="P74" s="21"/>
      <c r="Q74" s="21"/>
      <c r="R74" s="21"/>
    </row>
    <row r="75" spans="2:18" s="9" customFormat="1" ht="29.25" customHeight="1" x14ac:dyDescent="0.2">
      <c r="B75" s="14" t="s">
        <v>70</v>
      </c>
      <c r="C75" s="11" t="s">
        <v>228</v>
      </c>
      <c r="D75" s="48">
        <v>116</v>
      </c>
      <c r="E75" s="32" t="s">
        <v>21</v>
      </c>
      <c r="F75" s="103"/>
      <c r="G75" s="63">
        <f t="shared" si="2"/>
        <v>0</v>
      </c>
      <c r="I75" s="92">
        <v>521.30288242528536</v>
      </c>
      <c r="J75" s="89">
        <f t="shared" si="0"/>
        <v>417.04230594022829</v>
      </c>
      <c r="K75" s="89">
        <f t="shared" si="1"/>
        <v>547.36802654654969</v>
      </c>
      <c r="L75" s="45"/>
      <c r="M75" s="45"/>
      <c r="N75" s="19"/>
      <c r="O75" s="19"/>
      <c r="P75" s="19"/>
      <c r="Q75" s="19"/>
      <c r="R75" s="19"/>
    </row>
    <row r="76" spans="2:18" s="9" customFormat="1" ht="29.25" customHeight="1" x14ac:dyDescent="0.2">
      <c r="B76" s="14" t="s">
        <v>71</v>
      </c>
      <c r="C76" s="11" t="s">
        <v>229</v>
      </c>
      <c r="D76" s="48">
        <v>32</v>
      </c>
      <c r="E76" s="32" t="s">
        <v>21</v>
      </c>
      <c r="F76" s="103"/>
      <c r="G76" s="63">
        <f t="shared" si="2"/>
        <v>0</v>
      </c>
      <c r="I76" s="92">
        <v>521.30288242528536</v>
      </c>
      <c r="J76" s="89">
        <f t="shared" si="0"/>
        <v>417.04230594022829</v>
      </c>
      <c r="K76" s="89">
        <f t="shared" si="1"/>
        <v>547.36802654654969</v>
      </c>
      <c r="L76" s="45"/>
      <c r="M76" s="45"/>
      <c r="N76" s="19"/>
      <c r="O76" s="19"/>
      <c r="P76" s="19"/>
      <c r="Q76" s="19"/>
      <c r="R76" s="19"/>
    </row>
    <row r="77" spans="2:18" s="9" customFormat="1" ht="29.25" customHeight="1" x14ac:dyDescent="0.2">
      <c r="B77" s="14" t="s">
        <v>72</v>
      </c>
      <c r="C77" s="11" t="s">
        <v>230</v>
      </c>
      <c r="D77" s="48">
        <v>5</v>
      </c>
      <c r="E77" s="32" t="s">
        <v>21</v>
      </c>
      <c r="F77" s="103"/>
      <c r="G77" s="63">
        <f t="shared" si="2"/>
        <v>0</v>
      </c>
      <c r="I77" s="92">
        <v>471.31467818660627</v>
      </c>
      <c r="J77" s="89">
        <f t="shared" si="0"/>
        <v>377.05174254928505</v>
      </c>
      <c r="K77" s="89">
        <f t="shared" si="1"/>
        <v>494.88041209593661</v>
      </c>
      <c r="L77" s="45"/>
      <c r="M77" s="45"/>
      <c r="N77" s="19"/>
      <c r="O77" s="19"/>
      <c r="P77" s="19"/>
      <c r="Q77" s="19"/>
      <c r="R77" s="19"/>
    </row>
    <row r="78" spans="2:18" s="9" customFormat="1" ht="29.25" customHeight="1" x14ac:dyDescent="0.2">
      <c r="B78" s="14" t="s">
        <v>73</v>
      </c>
      <c r="C78" s="11" t="s">
        <v>231</v>
      </c>
      <c r="D78" s="48">
        <v>24</v>
      </c>
      <c r="E78" s="32" t="s">
        <v>21</v>
      </c>
      <c r="F78" s="103"/>
      <c r="G78" s="63">
        <f t="shared" si="2"/>
        <v>0</v>
      </c>
      <c r="I78" s="92">
        <v>386.40175755487309</v>
      </c>
      <c r="J78" s="89">
        <f t="shared" si="0"/>
        <v>309.1214060438985</v>
      </c>
      <c r="K78" s="89">
        <f t="shared" si="1"/>
        <v>405.72184543261676</v>
      </c>
      <c r="L78" s="45"/>
      <c r="M78" s="45"/>
      <c r="N78" s="19"/>
      <c r="O78" s="19"/>
      <c r="P78" s="19"/>
      <c r="Q78" s="19"/>
      <c r="R78" s="19"/>
    </row>
    <row r="79" spans="2:18" s="9" customFormat="1" ht="29.25" customHeight="1" x14ac:dyDescent="0.2">
      <c r="B79" s="14" t="s">
        <v>74</v>
      </c>
      <c r="C79" s="11" t="s">
        <v>300</v>
      </c>
      <c r="D79" s="48">
        <v>7</v>
      </c>
      <c r="E79" s="31" t="s">
        <v>21</v>
      </c>
      <c r="F79" s="103"/>
      <c r="G79" s="63">
        <f t="shared" si="2"/>
        <v>0</v>
      </c>
      <c r="I79" s="92">
        <v>1573.1313442032072</v>
      </c>
      <c r="J79" s="89">
        <f t="shared" si="0"/>
        <v>1258.5050753625658</v>
      </c>
      <c r="K79" s="89">
        <f t="shared" si="1"/>
        <v>1651.7879114133675</v>
      </c>
      <c r="L79" s="45"/>
      <c r="M79" s="45"/>
      <c r="N79" s="19"/>
      <c r="O79" s="19"/>
      <c r="P79" s="19"/>
      <c r="Q79" s="19"/>
      <c r="R79" s="19"/>
    </row>
    <row r="80" spans="2:18" s="9" customFormat="1" ht="29.25" customHeight="1" x14ac:dyDescent="0.2">
      <c r="B80" s="14" t="s">
        <v>75</v>
      </c>
      <c r="C80" s="11" t="s">
        <v>76</v>
      </c>
      <c r="D80" s="48">
        <v>19</v>
      </c>
      <c r="E80" s="31" t="s">
        <v>21</v>
      </c>
      <c r="F80" s="103"/>
      <c r="G80" s="63">
        <f t="shared" si="2"/>
        <v>0</v>
      </c>
      <c r="I80" s="92">
        <v>192.64942662345419</v>
      </c>
      <c r="J80" s="89">
        <f t="shared" si="0"/>
        <v>154.11954129876335</v>
      </c>
      <c r="K80" s="89">
        <f t="shared" si="1"/>
        <v>202.28189795462691</v>
      </c>
      <c r="L80" s="45"/>
      <c r="M80" s="45"/>
      <c r="N80" s="19"/>
      <c r="O80" s="19"/>
      <c r="P80" s="19"/>
      <c r="Q80" s="19"/>
      <c r="R80" s="19"/>
    </row>
    <row r="81" spans="2:18" s="12" customFormat="1" ht="29.25" customHeight="1" x14ac:dyDescent="0.25">
      <c r="B81" s="35" t="s">
        <v>77</v>
      </c>
      <c r="C81" s="13" t="s">
        <v>303</v>
      </c>
      <c r="D81" s="34">
        <v>4000</v>
      </c>
      <c r="E81" s="54" t="s">
        <v>21</v>
      </c>
      <c r="F81" s="105"/>
      <c r="G81" s="62">
        <f>D81*F81</f>
        <v>0</v>
      </c>
      <c r="I81" s="92">
        <v>56.671221078529143</v>
      </c>
      <c r="J81" s="89">
        <f t="shared" si="0"/>
        <v>45.33697686282332</v>
      </c>
      <c r="K81" s="89">
        <f t="shared" si="1"/>
        <v>59.504782132455603</v>
      </c>
      <c r="L81" s="77"/>
      <c r="M81" s="83"/>
      <c r="N81" s="21"/>
      <c r="O81" s="21"/>
      <c r="P81" s="21"/>
      <c r="Q81" s="21"/>
      <c r="R81" s="21"/>
    </row>
    <row r="82" spans="2:18" s="12" customFormat="1" ht="29.25" customHeight="1" x14ac:dyDescent="0.25">
      <c r="B82" s="35" t="s">
        <v>78</v>
      </c>
      <c r="C82" s="13" t="s">
        <v>304</v>
      </c>
      <c r="D82" s="34">
        <v>269</v>
      </c>
      <c r="E82" s="54" t="s">
        <v>21</v>
      </c>
      <c r="F82" s="105"/>
      <c r="G82" s="62">
        <f>D82*F82</f>
        <v>0</v>
      </c>
      <c r="I82" s="93">
        <v>85.006831617793708</v>
      </c>
      <c r="J82" s="89">
        <f t="shared" si="0"/>
        <v>68.005465294234966</v>
      </c>
      <c r="K82" s="89">
        <f t="shared" si="1"/>
        <v>89.257173198683404</v>
      </c>
      <c r="L82" s="77"/>
      <c r="M82" s="83"/>
      <c r="N82" s="21"/>
      <c r="O82" s="21"/>
      <c r="P82" s="21"/>
      <c r="Q82" s="21"/>
      <c r="R82" s="21"/>
    </row>
    <row r="83" spans="2:18" s="12" customFormat="1" ht="29.25" customHeight="1" x14ac:dyDescent="0.25">
      <c r="B83" s="35" t="s">
        <v>79</v>
      </c>
      <c r="C83" s="13" t="s">
        <v>80</v>
      </c>
      <c r="D83" s="34"/>
      <c r="E83" s="39"/>
      <c r="F83" s="104"/>
      <c r="G83" s="62"/>
      <c r="I83" s="94"/>
      <c r="J83" s="89">
        <f t="shared" si="0"/>
        <v>0</v>
      </c>
      <c r="K83" s="89">
        <f t="shared" si="1"/>
        <v>0</v>
      </c>
      <c r="L83" s="77"/>
      <c r="M83" s="83"/>
      <c r="N83" s="21"/>
      <c r="O83" s="21"/>
      <c r="P83" s="21"/>
      <c r="Q83" s="21"/>
      <c r="R83" s="21"/>
    </row>
    <row r="84" spans="2:18" s="9" customFormat="1" ht="29.25" customHeight="1" x14ac:dyDescent="0.2">
      <c r="B84" s="14" t="s">
        <v>81</v>
      </c>
      <c r="C84" s="11" t="s">
        <v>224</v>
      </c>
      <c r="D84" s="48">
        <v>153</v>
      </c>
      <c r="E84" s="31" t="s">
        <v>21</v>
      </c>
      <c r="F84" s="103"/>
      <c r="G84" s="63">
        <f t="shared" ref="G84:G158" si="4">D84*F84</f>
        <v>0</v>
      </c>
      <c r="I84" s="93">
        <v>304.54640742615663</v>
      </c>
      <c r="J84" s="89">
        <f t="shared" si="0"/>
        <v>243.63712594092533</v>
      </c>
      <c r="K84" s="89">
        <f t="shared" si="1"/>
        <v>319.77372779746446</v>
      </c>
      <c r="L84" s="45"/>
      <c r="M84" s="83"/>
      <c r="N84" s="19"/>
      <c r="O84" s="19"/>
      <c r="P84" s="19"/>
      <c r="Q84" s="19"/>
      <c r="R84" s="19"/>
    </row>
    <row r="85" spans="2:18" s="9" customFormat="1" ht="29.25" customHeight="1" x14ac:dyDescent="0.2">
      <c r="B85" s="14" t="s">
        <v>82</v>
      </c>
      <c r="C85" s="11" t="s">
        <v>215</v>
      </c>
      <c r="D85" s="48">
        <v>808</v>
      </c>
      <c r="E85" s="31" t="s">
        <v>9</v>
      </c>
      <c r="F85" s="103"/>
      <c r="G85" s="63">
        <f t="shared" si="4"/>
        <v>0</v>
      </c>
      <c r="I85" s="92">
        <v>64.233789591582735</v>
      </c>
      <c r="J85" s="89">
        <f t="shared" si="0"/>
        <v>51.387031673266193</v>
      </c>
      <c r="K85" s="89">
        <f t="shared" si="1"/>
        <v>67.44547907116187</v>
      </c>
      <c r="L85" s="45"/>
      <c r="M85" s="83"/>
      <c r="N85" s="19"/>
      <c r="O85" s="19"/>
      <c r="P85" s="19"/>
      <c r="Q85" s="19"/>
      <c r="R85" s="19"/>
    </row>
    <row r="86" spans="2:18" s="9" customFormat="1" ht="29.25" customHeight="1" x14ac:dyDescent="0.2">
      <c r="B86" s="14" t="s">
        <v>83</v>
      </c>
      <c r="C86" s="11" t="s">
        <v>216</v>
      </c>
      <c r="D86" s="48">
        <v>108</v>
      </c>
      <c r="E86" s="32" t="s">
        <v>9</v>
      </c>
      <c r="F86" s="103"/>
      <c r="G86" s="63">
        <f t="shared" si="4"/>
        <v>0</v>
      </c>
      <c r="I86" s="92">
        <v>70.011644576217364</v>
      </c>
      <c r="J86" s="89">
        <f t="shared" si="0"/>
        <v>56.009315660973897</v>
      </c>
      <c r="K86" s="89">
        <f t="shared" si="1"/>
        <v>73.512226805028234</v>
      </c>
      <c r="L86" s="45"/>
      <c r="M86" s="83"/>
      <c r="N86" s="19"/>
      <c r="O86" s="19"/>
      <c r="P86" s="19"/>
      <c r="Q86" s="19"/>
      <c r="R86" s="19"/>
    </row>
    <row r="87" spans="2:18" s="9" customFormat="1" ht="29.25" customHeight="1" x14ac:dyDescent="0.2">
      <c r="B87" s="14" t="s">
        <v>84</v>
      </c>
      <c r="C87" s="11" t="s">
        <v>214</v>
      </c>
      <c r="D87" s="48">
        <v>188</v>
      </c>
      <c r="E87" s="31" t="s">
        <v>21</v>
      </c>
      <c r="F87" s="103"/>
      <c r="G87" s="63">
        <f>D87*F87</f>
        <v>0</v>
      </c>
      <c r="I87" s="92">
        <v>35.789626957267352</v>
      </c>
      <c r="J87" s="89">
        <f t="shared" si="0"/>
        <v>28.631701565813884</v>
      </c>
      <c r="K87" s="89">
        <f t="shared" si="1"/>
        <v>37.579108305130724</v>
      </c>
      <c r="L87" s="45"/>
      <c r="M87" s="83"/>
      <c r="N87" s="19"/>
      <c r="O87" s="19"/>
      <c r="P87" s="19"/>
      <c r="Q87" s="19"/>
      <c r="R87" s="19"/>
    </row>
    <row r="88" spans="2:18" s="9" customFormat="1" ht="29.25" customHeight="1" x14ac:dyDescent="0.2">
      <c r="B88" s="14" t="s">
        <v>85</v>
      </c>
      <c r="C88" s="11" t="s">
        <v>217</v>
      </c>
      <c r="D88" s="48">
        <v>22</v>
      </c>
      <c r="E88" s="32" t="s">
        <v>21</v>
      </c>
      <c r="F88" s="103"/>
      <c r="G88" s="63">
        <f t="shared" si="4"/>
        <v>0</v>
      </c>
      <c r="I88" s="92">
        <v>73.193956717932522</v>
      </c>
      <c r="J88" s="89">
        <f t="shared" si="0"/>
        <v>58.555165374346018</v>
      </c>
      <c r="K88" s="89">
        <f t="shared" si="1"/>
        <v>76.853654553829145</v>
      </c>
      <c r="L88" s="45"/>
      <c r="M88" s="83"/>
      <c r="N88" s="19"/>
      <c r="O88" s="19"/>
      <c r="P88" s="19"/>
      <c r="Q88" s="19"/>
      <c r="R88" s="19"/>
    </row>
    <row r="89" spans="2:18" s="9" customFormat="1" ht="29.25" customHeight="1" x14ac:dyDescent="0.2">
      <c r="B89" s="14" t="s">
        <v>86</v>
      </c>
      <c r="C89" s="11" t="s">
        <v>218</v>
      </c>
      <c r="D89" s="48">
        <v>808</v>
      </c>
      <c r="E89" s="32" t="s">
        <v>9</v>
      </c>
      <c r="F89" s="103"/>
      <c r="G89" s="63">
        <f t="shared" si="4"/>
        <v>0</v>
      </c>
      <c r="I89" s="92">
        <v>46.046745601631159</v>
      </c>
      <c r="J89" s="89">
        <f t="shared" si="0"/>
        <v>36.837396481304928</v>
      </c>
      <c r="K89" s="89">
        <f t="shared" si="1"/>
        <v>48.349082881712718</v>
      </c>
      <c r="L89" s="45"/>
      <c r="M89" s="83"/>
      <c r="N89" s="19"/>
      <c r="O89" s="19"/>
      <c r="P89" s="19"/>
      <c r="Q89" s="19"/>
      <c r="R89" s="19"/>
    </row>
    <row r="90" spans="2:18" s="9" customFormat="1" ht="29.25" customHeight="1" x14ac:dyDescent="0.2">
      <c r="B90" s="14" t="s">
        <v>87</v>
      </c>
      <c r="C90" s="11" t="s">
        <v>219</v>
      </c>
      <c r="D90" s="48">
        <v>108</v>
      </c>
      <c r="E90" s="32" t="s">
        <v>9</v>
      </c>
      <c r="F90" s="103"/>
      <c r="G90" s="63">
        <f t="shared" si="4"/>
        <v>0</v>
      </c>
      <c r="I90" s="92">
        <v>61.669445370814309</v>
      </c>
      <c r="J90" s="89">
        <f t="shared" si="0"/>
        <v>49.335556296651447</v>
      </c>
      <c r="K90" s="89">
        <f t="shared" si="1"/>
        <v>64.752917639355033</v>
      </c>
      <c r="L90" s="45"/>
      <c r="M90" s="83"/>
      <c r="N90" s="19"/>
      <c r="O90" s="19"/>
      <c r="P90" s="19"/>
      <c r="Q90" s="19"/>
      <c r="R90" s="19"/>
    </row>
    <row r="91" spans="2:18" s="9" customFormat="1" ht="29.25" customHeight="1" x14ac:dyDescent="0.2">
      <c r="B91" s="14" t="s">
        <v>88</v>
      </c>
      <c r="C91" s="11" t="s">
        <v>220</v>
      </c>
      <c r="D91" s="48">
        <v>54</v>
      </c>
      <c r="E91" s="32" t="s">
        <v>21</v>
      </c>
      <c r="F91" s="103"/>
      <c r="G91" s="63">
        <f>D91*F91</f>
        <v>0</v>
      </c>
      <c r="I91" s="92">
        <v>52.989665315655657</v>
      </c>
      <c r="J91" s="89">
        <f t="shared" si="0"/>
        <v>42.391732252524527</v>
      </c>
      <c r="K91" s="89">
        <f t="shared" si="1"/>
        <v>55.639148581438441</v>
      </c>
      <c r="L91" s="45"/>
      <c r="M91" s="83"/>
      <c r="N91" s="19"/>
      <c r="O91" s="19"/>
      <c r="P91" s="19"/>
      <c r="Q91" s="19"/>
      <c r="R91" s="19"/>
    </row>
    <row r="92" spans="2:18" s="9" customFormat="1" ht="29.25" customHeight="1" x14ac:dyDescent="0.2">
      <c r="B92" s="14" t="s">
        <v>89</v>
      </c>
      <c r="C92" s="11" t="s">
        <v>221</v>
      </c>
      <c r="D92" s="48">
        <v>11</v>
      </c>
      <c r="E92" s="32" t="s">
        <v>21</v>
      </c>
      <c r="F92" s="103"/>
      <c r="G92" s="63">
        <f t="shared" si="4"/>
        <v>0</v>
      </c>
      <c r="I92" s="92">
        <v>107.37377597315455</v>
      </c>
      <c r="J92" s="89">
        <f t="shared" si="0"/>
        <v>85.899020778523649</v>
      </c>
      <c r="K92" s="89">
        <f t="shared" si="1"/>
        <v>112.74246477181228</v>
      </c>
      <c r="L92" s="45"/>
      <c r="M92" s="83"/>
      <c r="N92" s="19"/>
      <c r="O92" s="19"/>
      <c r="P92" s="19"/>
      <c r="Q92" s="19"/>
      <c r="R92" s="19"/>
    </row>
    <row r="93" spans="2:18" s="9" customFormat="1" ht="29.25" customHeight="1" x14ac:dyDescent="0.2">
      <c r="B93" s="14" t="s">
        <v>90</v>
      </c>
      <c r="C93" s="11" t="s">
        <v>222</v>
      </c>
      <c r="D93" s="48">
        <v>74</v>
      </c>
      <c r="E93" s="31" t="s">
        <v>9</v>
      </c>
      <c r="F93" s="103"/>
      <c r="G93" s="63">
        <f t="shared" si="4"/>
        <v>0</v>
      </c>
      <c r="I93" s="92">
        <v>37.602382395688203</v>
      </c>
      <c r="J93" s="89">
        <f t="shared" ref="J93:J156" si="5">I93*(1+$J$27)</f>
        <v>30.081905916550564</v>
      </c>
      <c r="K93" s="89">
        <f t="shared" ref="K93:K156" si="6">I93*(1+$K$27)</f>
        <v>39.482501515472613</v>
      </c>
      <c r="L93" s="45"/>
      <c r="M93" s="83"/>
      <c r="N93" s="19"/>
      <c r="O93" s="19"/>
      <c r="P93" s="19"/>
      <c r="Q93" s="19"/>
      <c r="R93" s="19"/>
    </row>
    <row r="94" spans="2:18" s="9" customFormat="1" ht="29.25" customHeight="1" x14ac:dyDescent="0.2">
      <c r="B94" s="14" t="s">
        <v>91</v>
      </c>
      <c r="C94" s="11" t="s">
        <v>223</v>
      </c>
      <c r="D94" s="48">
        <v>276</v>
      </c>
      <c r="E94" s="31" t="s">
        <v>9</v>
      </c>
      <c r="F94" s="103"/>
      <c r="G94" s="63">
        <f t="shared" si="4"/>
        <v>0</v>
      </c>
      <c r="I94" s="92">
        <v>27.391451069895762</v>
      </c>
      <c r="J94" s="89">
        <f t="shared" si="5"/>
        <v>21.913160855916612</v>
      </c>
      <c r="K94" s="89">
        <f t="shared" si="6"/>
        <v>28.76102362339055</v>
      </c>
      <c r="L94" s="45"/>
      <c r="M94" s="83"/>
      <c r="N94" s="19"/>
      <c r="O94" s="19"/>
      <c r="P94" s="19"/>
      <c r="Q94" s="19"/>
      <c r="R94" s="19"/>
    </row>
    <row r="95" spans="2:18" s="9" customFormat="1" ht="29.25" customHeight="1" x14ac:dyDescent="0.2">
      <c r="B95" s="14" t="s">
        <v>92</v>
      </c>
      <c r="C95" s="11" t="s">
        <v>226</v>
      </c>
      <c r="D95" s="48">
        <v>92</v>
      </c>
      <c r="E95" s="31" t="s">
        <v>9</v>
      </c>
      <c r="F95" s="103"/>
      <c r="G95" s="63">
        <f t="shared" si="4"/>
        <v>0</v>
      </c>
      <c r="I95" s="92">
        <v>270.03053872554</v>
      </c>
      <c r="J95" s="89">
        <f t="shared" si="5"/>
        <v>216.02443098043202</v>
      </c>
      <c r="K95" s="89">
        <f t="shared" si="6"/>
        <v>283.532065661817</v>
      </c>
      <c r="L95" s="45"/>
      <c r="M95" s="83"/>
      <c r="N95" s="19"/>
      <c r="O95" s="19"/>
      <c r="P95" s="19"/>
      <c r="Q95" s="19"/>
      <c r="R95" s="19"/>
    </row>
    <row r="96" spans="2:18" s="9" customFormat="1" ht="29.25" customHeight="1" x14ac:dyDescent="0.2">
      <c r="B96" s="14" t="s">
        <v>93</v>
      </c>
      <c r="C96" s="40" t="s">
        <v>227</v>
      </c>
      <c r="D96" s="10">
        <v>26</v>
      </c>
      <c r="E96" s="31" t="s">
        <v>9</v>
      </c>
      <c r="F96" s="103"/>
      <c r="G96" s="63">
        <f t="shared" si="4"/>
        <v>0</v>
      </c>
      <c r="I96" s="92">
        <v>280.09174644132349</v>
      </c>
      <c r="J96" s="89">
        <f t="shared" si="5"/>
        <v>224.07339715305881</v>
      </c>
      <c r="K96" s="89">
        <f t="shared" si="6"/>
        <v>294.09633376338968</v>
      </c>
      <c r="L96" s="45"/>
      <c r="M96" s="83"/>
      <c r="N96" s="19"/>
      <c r="O96" s="19"/>
      <c r="P96" s="19"/>
      <c r="Q96" s="19"/>
      <c r="R96" s="19"/>
    </row>
    <row r="97" spans="2:18" s="9" customFormat="1" ht="29.25" customHeight="1" x14ac:dyDescent="0.2">
      <c r="B97" s="14" t="s">
        <v>94</v>
      </c>
      <c r="C97" s="40" t="s">
        <v>319</v>
      </c>
      <c r="D97" s="50">
        <v>153</v>
      </c>
      <c r="E97" s="55" t="s">
        <v>21</v>
      </c>
      <c r="F97" s="103"/>
      <c r="G97" s="63">
        <f t="shared" si="4"/>
        <v>0</v>
      </c>
      <c r="I97" s="92">
        <v>228.32948962174123</v>
      </c>
      <c r="J97" s="89">
        <f t="shared" si="5"/>
        <v>182.663591697393</v>
      </c>
      <c r="K97" s="89">
        <f t="shared" si="6"/>
        <v>239.74596410282831</v>
      </c>
      <c r="L97" s="45"/>
      <c r="M97" s="83"/>
      <c r="N97" s="19"/>
      <c r="O97" s="19"/>
      <c r="P97" s="19"/>
      <c r="Q97" s="19"/>
      <c r="R97" s="19"/>
    </row>
    <row r="98" spans="2:18" s="9" customFormat="1" ht="29.25" customHeight="1" x14ac:dyDescent="0.2">
      <c r="B98" s="14" t="s">
        <v>95</v>
      </c>
      <c r="C98" s="11" t="s">
        <v>96</v>
      </c>
      <c r="D98" s="48">
        <v>269</v>
      </c>
      <c r="E98" s="31" t="s">
        <v>9</v>
      </c>
      <c r="F98" s="103"/>
      <c r="G98" s="63">
        <f t="shared" si="4"/>
        <v>0</v>
      </c>
      <c r="I98" s="92">
        <v>71.827065420537878</v>
      </c>
      <c r="J98" s="89">
        <f t="shared" si="5"/>
        <v>57.461652336430305</v>
      </c>
      <c r="K98" s="89">
        <f t="shared" si="6"/>
        <v>75.418418691564781</v>
      </c>
      <c r="L98" s="45"/>
      <c r="M98" s="83"/>
      <c r="N98" s="19"/>
      <c r="O98" s="19"/>
      <c r="P98" s="19"/>
      <c r="Q98" s="19"/>
      <c r="R98" s="19"/>
    </row>
    <row r="99" spans="2:18" s="9" customFormat="1" ht="29.25" customHeight="1" x14ac:dyDescent="0.2">
      <c r="B99" s="14" t="s">
        <v>97</v>
      </c>
      <c r="C99" s="11" t="s">
        <v>299</v>
      </c>
      <c r="D99" s="48">
        <v>108</v>
      </c>
      <c r="E99" s="31" t="s">
        <v>9</v>
      </c>
      <c r="F99" s="103"/>
      <c r="G99" s="63">
        <f t="shared" si="4"/>
        <v>0</v>
      </c>
      <c r="I99" s="92">
        <v>77.059770649381676</v>
      </c>
      <c r="J99" s="89">
        <f t="shared" si="5"/>
        <v>61.647816519505341</v>
      </c>
      <c r="K99" s="89">
        <f t="shared" si="6"/>
        <v>80.91275918185076</v>
      </c>
      <c r="L99" s="45"/>
      <c r="M99" s="83"/>
      <c r="N99" s="19"/>
      <c r="O99" s="19"/>
      <c r="P99" s="19"/>
      <c r="Q99" s="19"/>
      <c r="R99" s="19"/>
    </row>
    <row r="100" spans="2:18" s="9" customFormat="1" ht="29.25" customHeight="1" x14ac:dyDescent="0.2">
      <c r="B100" s="35" t="s">
        <v>98</v>
      </c>
      <c r="C100" s="13" t="s">
        <v>99</v>
      </c>
      <c r="D100" s="34"/>
      <c r="E100" s="39"/>
      <c r="F100" s="104"/>
      <c r="G100" s="62"/>
      <c r="I100" s="92"/>
      <c r="J100" s="89">
        <f t="shared" si="5"/>
        <v>0</v>
      </c>
      <c r="K100" s="89">
        <f t="shared" si="6"/>
        <v>0</v>
      </c>
      <c r="L100" s="45"/>
      <c r="M100" s="83"/>
      <c r="N100" s="19"/>
      <c r="O100" s="19"/>
      <c r="P100" s="19"/>
      <c r="Q100" s="19"/>
      <c r="R100" s="19"/>
    </row>
    <row r="101" spans="2:18" s="9" customFormat="1" ht="29.25" customHeight="1" x14ac:dyDescent="0.2">
      <c r="B101" s="14" t="s">
        <v>100</v>
      </c>
      <c r="C101" s="11" t="s">
        <v>240</v>
      </c>
      <c r="D101" s="48">
        <v>1387</v>
      </c>
      <c r="E101" s="31" t="s">
        <v>21</v>
      </c>
      <c r="F101" s="103"/>
      <c r="G101" s="63">
        <f t="shared" si="4"/>
        <v>0</v>
      </c>
      <c r="I101" s="92">
        <v>167.07171420316223</v>
      </c>
      <c r="J101" s="89">
        <f t="shared" si="5"/>
        <v>133.6573713625298</v>
      </c>
      <c r="K101" s="89">
        <f t="shared" si="6"/>
        <v>175.42529991332034</v>
      </c>
      <c r="L101" s="45"/>
      <c r="M101" s="83"/>
      <c r="N101" s="19"/>
      <c r="O101" s="19"/>
      <c r="P101" s="19"/>
      <c r="Q101" s="19"/>
      <c r="R101" s="19"/>
    </row>
    <row r="102" spans="2:18" s="9" customFormat="1" ht="29.25" customHeight="1" x14ac:dyDescent="0.2">
      <c r="B102" s="14" t="s">
        <v>101</v>
      </c>
      <c r="C102" s="11" t="s">
        <v>243</v>
      </c>
      <c r="D102" s="48">
        <v>428</v>
      </c>
      <c r="E102" s="31" t="s">
        <v>21</v>
      </c>
      <c r="F102" s="103"/>
      <c r="G102" s="63">
        <f t="shared" si="4"/>
        <v>0</v>
      </c>
      <c r="I102" s="92">
        <v>103.87760034799386</v>
      </c>
      <c r="J102" s="89">
        <f t="shared" si="5"/>
        <v>83.102080278395093</v>
      </c>
      <c r="K102" s="89">
        <f t="shared" si="6"/>
        <v>109.07148036539355</v>
      </c>
      <c r="L102" s="45"/>
      <c r="M102" s="83"/>
      <c r="N102" s="19"/>
      <c r="O102" s="19"/>
      <c r="P102" s="19"/>
      <c r="Q102" s="19"/>
      <c r="R102" s="19"/>
    </row>
    <row r="103" spans="2:18" s="9" customFormat="1" ht="29.25" customHeight="1" x14ac:dyDescent="0.2">
      <c r="B103" s="14" t="s">
        <v>102</v>
      </c>
      <c r="C103" s="11" t="s">
        <v>244</v>
      </c>
      <c r="D103" s="48">
        <v>1387</v>
      </c>
      <c r="E103" s="31" t="s">
        <v>21</v>
      </c>
      <c r="F103" s="103"/>
      <c r="G103" s="63">
        <f t="shared" si="4"/>
        <v>0</v>
      </c>
      <c r="I103" s="92">
        <v>59.090888025594175</v>
      </c>
      <c r="J103" s="89">
        <f t="shared" si="5"/>
        <v>47.272710420475342</v>
      </c>
      <c r="K103" s="89">
        <f t="shared" si="6"/>
        <v>62.045432426873887</v>
      </c>
      <c r="L103" s="45"/>
      <c r="M103" s="83"/>
      <c r="N103" s="19"/>
      <c r="O103" s="19"/>
      <c r="P103" s="19"/>
      <c r="Q103" s="19"/>
      <c r="R103" s="19"/>
    </row>
    <row r="104" spans="2:18" s="12" customFormat="1" ht="29.25" customHeight="1" x14ac:dyDescent="0.25">
      <c r="B104" s="35" t="s">
        <v>103</v>
      </c>
      <c r="C104" s="13" t="s">
        <v>104</v>
      </c>
      <c r="D104" s="34"/>
      <c r="E104" s="54"/>
      <c r="F104" s="104"/>
      <c r="G104" s="62"/>
      <c r="I104" s="92"/>
      <c r="J104" s="89">
        <f t="shared" si="5"/>
        <v>0</v>
      </c>
      <c r="K104" s="89">
        <f t="shared" si="6"/>
        <v>0</v>
      </c>
      <c r="L104" s="77"/>
      <c r="M104" s="83"/>
      <c r="N104" s="21"/>
      <c r="O104" s="21"/>
      <c r="P104" s="21"/>
      <c r="Q104" s="21"/>
      <c r="R104" s="21"/>
    </row>
    <row r="105" spans="2:18" s="9" customFormat="1" ht="29.25" customHeight="1" x14ac:dyDescent="0.2">
      <c r="B105" s="30" t="s">
        <v>105</v>
      </c>
      <c r="C105" s="11" t="s">
        <v>308</v>
      </c>
      <c r="D105" s="48">
        <v>177</v>
      </c>
      <c r="E105" s="32" t="s">
        <v>21</v>
      </c>
      <c r="F105" s="103"/>
      <c r="G105" s="63">
        <f t="shared" si="4"/>
        <v>0</v>
      </c>
      <c r="I105" s="92">
        <v>146.38503731228516</v>
      </c>
      <c r="J105" s="89">
        <f t="shared" si="5"/>
        <v>117.10802984982814</v>
      </c>
      <c r="K105" s="89">
        <f t="shared" si="6"/>
        <v>153.70428917789943</v>
      </c>
      <c r="L105" s="45"/>
      <c r="M105" s="83"/>
      <c r="N105" s="19"/>
      <c r="O105" s="19"/>
      <c r="P105" s="19"/>
      <c r="Q105" s="19"/>
      <c r="R105" s="19"/>
    </row>
    <row r="106" spans="2:18" s="9" customFormat="1" ht="29.25" customHeight="1" x14ac:dyDescent="0.2">
      <c r="B106" s="30" t="s">
        <v>106</v>
      </c>
      <c r="C106" s="11" t="s">
        <v>309</v>
      </c>
      <c r="D106" s="48">
        <v>92</v>
      </c>
      <c r="E106" s="32" t="s">
        <v>21</v>
      </c>
      <c r="F106" s="103"/>
      <c r="G106" s="63">
        <f t="shared" si="4"/>
        <v>0</v>
      </c>
      <c r="I106" s="92">
        <v>34.63839005498388</v>
      </c>
      <c r="J106" s="89">
        <f t="shared" si="5"/>
        <v>27.710712043987105</v>
      </c>
      <c r="K106" s="89">
        <f t="shared" si="6"/>
        <v>36.370309557733073</v>
      </c>
      <c r="L106" s="45"/>
      <c r="M106" s="83"/>
      <c r="N106" s="19"/>
      <c r="O106" s="19"/>
      <c r="P106" s="19"/>
      <c r="Q106" s="19"/>
      <c r="R106" s="19"/>
    </row>
    <row r="107" spans="2:18" s="9" customFormat="1" ht="29.25" customHeight="1" x14ac:dyDescent="0.2">
      <c r="B107" s="30" t="s">
        <v>107</v>
      </c>
      <c r="C107" s="11" t="s">
        <v>310</v>
      </c>
      <c r="D107" s="48">
        <v>8</v>
      </c>
      <c r="E107" s="32" t="s">
        <v>21</v>
      </c>
      <c r="F107" s="103"/>
      <c r="G107" s="63">
        <f t="shared" si="4"/>
        <v>0</v>
      </c>
      <c r="I107" s="92">
        <v>46.184520073311838</v>
      </c>
      <c r="J107" s="89">
        <f t="shared" si="5"/>
        <v>36.947616058649473</v>
      </c>
      <c r="K107" s="89">
        <f t="shared" si="6"/>
        <v>48.49374607697743</v>
      </c>
      <c r="L107" s="45"/>
      <c r="M107" s="83"/>
      <c r="N107" s="19"/>
      <c r="O107" s="19"/>
      <c r="P107" s="19"/>
      <c r="Q107" s="19"/>
      <c r="R107" s="19"/>
    </row>
    <row r="108" spans="2:18" s="9" customFormat="1" ht="29.25" customHeight="1" x14ac:dyDescent="0.2">
      <c r="B108" s="30" t="s">
        <v>108</v>
      </c>
      <c r="C108" s="11" t="s">
        <v>311</v>
      </c>
      <c r="D108" s="48">
        <v>8</v>
      </c>
      <c r="E108" s="32" t="s">
        <v>21</v>
      </c>
      <c r="F108" s="103"/>
      <c r="G108" s="63">
        <f t="shared" si="4"/>
        <v>0</v>
      </c>
      <c r="I108" s="92">
        <v>118.08148234157547</v>
      </c>
      <c r="J108" s="89">
        <f t="shared" si="5"/>
        <v>94.465185873260381</v>
      </c>
      <c r="K108" s="89">
        <f t="shared" si="6"/>
        <v>123.98555645865424</v>
      </c>
      <c r="L108" s="45"/>
      <c r="M108" s="83"/>
      <c r="N108" s="19"/>
      <c r="O108" s="19"/>
      <c r="P108" s="19"/>
      <c r="Q108" s="19"/>
      <c r="R108" s="19"/>
    </row>
    <row r="109" spans="2:18" s="9" customFormat="1" ht="29.25" customHeight="1" x14ac:dyDescent="0.2">
      <c r="B109" s="30" t="s">
        <v>109</v>
      </c>
      <c r="C109" s="11" t="s">
        <v>313</v>
      </c>
      <c r="D109" s="48">
        <v>92</v>
      </c>
      <c r="E109" s="32" t="s">
        <v>21</v>
      </c>
      <c r="F109" s="103"/>
      <c r="G109" s="63">
        <f t="shared" si="4"/>
        <v>0</v>
      </c>
      <c r="I109" s="92">
        <v>162.04423489658453</v>
      </c>
      <c r="J109" s="89">
        <f t="shared" si="5"/>
        <v>129.63538791726762</v>
      </c>
      <c r="K109" s="89">
        <f t="shared" si="6"/>
        <v>170.14644664141377</v>
      </c>
      <c r="L109" s="45"/>
      <c r="M109" s="83"/>
      <c r="N109" s="19"/>
      <c r="O109" s="19"/>
      <c r="P109" s="19"/>
      <c r="Q109" s="19"/>
      <c r="R109" s="19"/>
    </row>
    <row r="110" spans="2:18" s="9" customFormat="1" ht="29.25" customHeight="1" x14ac:dyDescent="0.2">
      <c r="B110" s="30" t="s">
        <v>110</v>
      </c>
      <c r="C110" s="11" t="s">
        <v>312</v>
      </c>
      <c r="D110" s="48">
        <v>27</v>
      </c>
      <c r="E110" s="32" t="s">
        <v>21</v>
      </c>
      <c r="F110" s="103"/>
      <c r="G110" s="63">
        <f t="shared" si="4"/>
        <v>0</v>
      </c>
      <c r="I110" s="92">
        <v>225.83908818097075</v>
      </c>
      <c r="J110" s="89">
        <f t="shared" si="5"/>
        <v>180.6712705447766</v>
      </c>
      <c r="K110" s="89">
        <f t="shared" si="6"/>
        <v>237.13104259001929</v>
      </c>
      <c r="L110" s="45"/>
      <c r="M110" s="83"/>
      <c r="N110" s="19"/>
      <c r="O110" s="19"/>
      <c r="P110" s="19"/>
      <c r="Q110" s="19"/>
      <c r="R110" s="19"/>
    </row>
    <row r="111" spans="2:18" s="9" customFormat="1" ht="29.25" customHeight="1" x14ac:dyDescent="0.2">
      <c r="B111" s="71" t="s">
        <v>111</v>
      </c>
      <c r="C111" s="72" t="s">
        <v>305</v>
      </c>
      <c r="D111" s="48">
        <v>50</v>
      </c>
      <c r="E111" s="31" t="s">
        <v>21</v>
      </c>
      <c r="F111" s="103"/>
      <c r="G111" s="73">
        <f t="shared" si="4"/>
        <v>0</v>
      </c>
      <c r="I111" s="92">
        <v>113.34244215705829</v>
      </c>
      <c r="J111" s="89">
        <f t="shared" si="5"/>
        <v>90.673953725646641</v>
      </c>
      <c r="K111" s="89">
        <f t="shared" si="6"/>
        <v>119.00956426491121</v>
      </c>
      <c r="L111" s="45"/>
      <c r="M111" s="83"/>
      <c r="N111" s="19"/>
      <c r="O111" s="19"/>
      <c r="P111" s="19"/>
      <c r="Q111" s="19"/>
      <c r="R111" s="19"/>
    </row>
    <row r="112" spans="2:18" s="9" customFormat="1" ht="29.25" customHeight="1" x14ac:dyDescent="0.2">
      <c r="B112" s="33" t="s">
        <v>112</v>
      </c>
      <c r="C112" s="13" t="s">
        <v>113</v>
      </c>
      <c r="D112" s="34"/>
      <c r="E112" s="39"/>
      <c r="F112" s="104"/>
      <c r="G112" s="62"/>
      <c r="I112" s="92"/>
      <c r="J112" s="89">
        <f t="shared" si="5"/>
        <v>0</v>
      </c>
      <c r="K112" s="89">
        <f t="shared" si="6"/>
        <v>0</v>
      </c>
      <c r="L112" s="45"/>
      <c r="M112" s="83"/>
      <c r="N112" s="19"/>
      <c r="O112" s="19"/>
      <c r="P112" s="19"/>
      <c r="Q112" s="19"/>
      <c r="R112" s="19"/>
    </row>
    <row r="113" spans="2:18" s="9" customFormat="1" ht="29.25" customHeight="1" x14ac:dyDescent="0.2">
      <c r="B113" s="74" t="s">
        <v>114</v>
      </c>
      <c r="C113" s="11" t="s">
        <v>236</v>
      </c>
      <c r="D113" s="10">
        <v>9000</v>
      </c>
      <c r="E113" s="32" t="s">
        <v>21</v>
      </c>
      <c r="F113" s="103"/>
      <c r="G113" s="63">
        <f t="shared" si="4"/>
        <v>0</v>
      </c>
      <c r="I113" s="92">
        <v>29.018457979883983</v>
      </c>
      <c r="J113" s="89">
        <f t="shared" si="5"/>
        <v>23.21476638390719</v>
      </c>
      <c r="K113" s="89">
        <f t="shared" si="6"/>
        <v>30.469380878878184</v>
      </c>
      <c r="L113" s="45"/>
      <c r="M113" s="83"/>
      <c r="N113" s="19"/>
      <c r="O113" s="19"/>
      <c r="P113" s="19"/>
      <c r="Q113" s="19"/>
      <c r="R113" s="19"/>
    </row>
    <row r="114" spans="2:18" s="9" customFormat="1" ht="29.25" customHeight="1" x14ac:dyDescent="0.2">
      <c r="B114" s="74" t="s">
        <v>115</v>
      </c>
      <c r="C114" s="11" t="s">
        <v>239</v>
      </c>
      <c r="D114" s="10">
        <v>9000</v>
      </c>
      <c r="E114" s="32" t="s">
        <v>21</v>
      </c>
      <c r="F114" s="103"/>
      <c r="G114" s="63">
        <f t="shared" si="4"/>
        <v>0</v>
      </c>
      <c r="I114" s="92">
        <v>15.655693950121321</v>
      </c>
      <c r="J114" s="89">
        <f t="shared" si="5"/>
        <v>12.524555160097059</v>
      </c>
      <c r="K114" s="89">
        <f t="shared" si="6"/>
        <v>16.438478647627388</v>
      </c>
      <c r="L114" s="45"/>
      <c r="M114" s="83"/>
      <c r="N114" s="19"/>
      <c r="O114" s="19"/>
      <c r="P114" s="19"/>
      <c r="Q114" s="19"/>
      <c r="R114" s="19"/>
    </row>
    <row r="115" spans="2:18" s="9" customFormat="1" ht="29.25" customHeight="1" x14ac:dyDescent="0.2">
      <c r="B115" s="74" t="s">
        <v>116</v>
      </c>
      <c r="C115" s="11" t="s">
        <v>237</v>
      </c>
      <c r="D115" s="10">
        <v>900</v>
      </c>
      <c r="E115" s="32" t="s">
        <v>21</v>
      </c>
      <c r="F115" s="103"/>
      <c r="G115" s="63">
        <f t="shared" si="4"/>
        <v>0</v>
      </c>
      <c r="I115" s="92">
        <v>45.77701741889576</v>
      </c>
      <c r="J115" s="89">
        <f t="shared" si="5"/>
        <v>36.621613935116606</v>
      </c>
      <c r="K115" s="89">
        <f t="shared" si="6"/>
        <v>48.065868289840552</v>
      </c>
      <c r="L115" s="45"/>
      <c r="M115" s="83"/>
      <c r="N115" s="19"/>
      <c r="O115" s="19"/>
      <c r="P115" s="19"/>
      <c r="Q115" s="19"/>
      <c r="R115" s="19"/>
    </row>
    <row r="116" spans="2:18" s="9" customFormat="1" ht="29.25" customHeight="1" x14ac:dyDescent="0.2">
      <c r="B116" s="74" t="s">
        <v>117</v>
      </c>
      <c r="C116" s="11" t="s">
        <v>238</v>
      </c>
      <c r="D116" s="10">
        <v>4000</v>
      </c>
      <c r="E116" s="32" t="s">
        <v>21</v>
      </c>
      <c r="F116" s="103"/>
      <c r="G116" s="63">
        <f t="shared" si="4"/>
        <v>0</v>
      </c>
      <c r="I116" s="92">
        <v>34.907328914713197</v>
      </c>
      <c r="J116" s="89">
        <f t="shared" si="5"/>
        <v>27.925863131770559</v>
      </c>
      <c r="K116" s="89">
        <f t="shared" si="6"/>
        <v>36.65269536044886</v>
      </c>
      <c r="L116" s="45"/>
      <c r="M116" s="83"/>
      <c r="N116" s="19"/>
      <c r="O116" s="19"/>
      <c r="P116" s="19"/>
      <c r="Q116" s="19"/>
      <c r="R116" s="19"/>
    </row>
    <row r="117" spans="2:18" s="9" customFormat="1" ht="29.25" customHeight="1" x14ac:dyDescent="0.2">
      <c r="B117" s="30" t="s">
        <v>118</v>
      </c>
      <c r="C117" s="11" t="s">
        <v>247</v>
      </c>
      <c r="D117" s="25">
        <v>36</v>
      </c>
      <c r="E117" s="32" t="s">
        <v>21</v>
      </c>
      <c r="F117" s="103"/>
      <c r="G117" s="63">
        <f t="shared" si="4"/>
        <v>0</v>
      </c>
      <c r="I117" s="92">
        <v>335.50054624215926</v>
      </c>
      <c r="J117" s="89">
        <f t="shared" si="5"/>
        <v>268.4004369937274</v>
      </c>
      <c r="K117" s="89">
        <f t="shared" si="6"/>
        <v>352.27557355426723</v>
      </c>
      <c r="L117" s="45"/>
      <c r="M117" s="83"/>
      <c r="N117" s="19"/>
      <c r="O117" s="19"/>
      <c r="P117" s="19"/>
      <c r="Q117" s="19"/>
      <c r="R117" s="19"/>
    </row>
    <row r="118" spans="2:18" s="9" customFormat="1" ht="29.25" customHeight="1" x14ac:dyDescent="0.2">
      <c r="B118" s="30" t="s">
        <v>119</v>
      </c>
      <c r="C118" s="11" t="s">
        <v>245</v>
      </c>
      <c r="D118" s="25">
        <v>94</v>
      </c>
      <c r="E118" s="32" t="s">
        <v>21</v>
      </c>
      <c r="F118" s="103"/>
      <c r="G118" s="63">
        <f t="shared" si="4"/>
        <v>0</v>
      </c>
      <c r="I118" s="92">
        <v>314.28437418443758</v>
      </c>
      <c r="J118" s="89">
        <f t="shared" si="5"/>
        <v>251.42749934755008</v>
      </c>
      <c r="K118" s="89">
        <f t="shared" si="6"/>
        <v>329.99859289365946</v>
      </c>
      <c r="L118" s="45"/>
      <c r="M118" s="83"/>
      <c r="N118" s="19"/>
      <c r="O118" s="19"/>
      <c r="P118" s="19"/>
      <c r="Q118" s="19"/>
      <c r="R118" s="19"/>
    </row>
    <row r="119" spans="2:18" s="9" customFormat="1" ht="29.25" customHeight="1" x14ac:dyDescent="0.2">
      <c r="B119" s="30" t="s">
        <v>120</v>
      </c>
      <c r="C119" s="11" t="s">
        <v>246</v>
      </c>
      <c r="D119" s="25">
        <v>355</v>
      </c>
      <c r="E119" s="32" t="s">
        <v>21</v>
      </c>
      <c r="F119" s="103"/>
      <c r="G119" s="63">
        <f t="shared" si="4"/>
        <v>0</v>
      </c>
      <c r="I119" s="92">
        <v>737.50092255079323</v>
      </c>
      <c r="J119" s="89">
        <f t="shared" si="5"/>
        <v>590.00073804063459</v>
      </c>
      <c r="K119" s="89">
        <f t="shared" si="6"/>
        <v>774.37596867833292</v>
      </c>
      <c r="L119" s="45"/>
      <c r="M119" s="83"/>
      <c r="N119" s="19"/>
      <c r="O119" s="19"/>
      <c r="P119" s="19"/>
      <c r="Q119" s="19"/>
      <c r="R119" s="19"/>
    </row>
    <row r="120" spans="2:18" s="9" customFormat="1" ht="29.25" customHeight="1" x14ac:dyDescent="0.2">
      <c r="B120" s="30" t="s">
        <v>121</v>
      </c>
      <c r="C120" s="11" t="s">
        <v>248</v>
      </c>
      <c r="D120" s="25">
        <v>75</v>
      </c>
      <c r="E120" s="32" t="s">
        <v>21</v>
      </c>
      <c r="F120" s="103"/>
      <c r="G120" s="63">
        <f t="shared" si="4"/>
        <v>0</v>
      </c>
      <c r="I120" s="92">
        <v>98.00702763356152</v>
      </c>
      <c r="J120" s="89">
        <f t="shared" si="5"/>
        <v>78.405622106849222</v>
      </c>
      <c r="K120" s="89">
        <f t="shared" si="6"/>
        <v>102.9073790152396</v>
      </c>
      <c r="L120" s="45"/>
      <c r="M120" s="83"/>
      <c r="N120" s="19"/>
      <c r="O120" s="19"/>
      <c r="P120" s="19"/>
      <c r="Q120" s="19"/>
      <c r="R120" s="19"/>
    </row>
    <row r="121" spans="2:18" s="9" customFormat="1" ht="29.25" customHeight="1" x14ac:dyDescent="0.2">
      <c r="B121" s="74" t="s">
        <v>122</v>
      </c>
      <c r="C121" s="11" t="s">
        <v>241</v>
      </c>
      <c r="D121" s="10">
        <v>27</v>
      </c>
      <c r="E121" s="31" t="s">
        <v>21</v>
      </c>
      <c r="F121" s="103"/>
      <c r="G121" s="63">
        <f t="shared" si="4"/>
        <v>0</v>
      </c>
      <c r="I121" s="92">
        <v>200.88842598894772</v>
      </c>
      <c r="J121" s="89">
        <f t="shared" si="5"/>
        <v>160.71074079115817</v>
      </c>
      <c r="K121" s="89">
        <f t="shared" si="6"/>
        <v>210.93284728839512</v>
      </c>
      <c r="L121" s="45"/>
      <c r="M121" s="83"/>
      <c r="N121" s="19"/>
      <c r="O121" s="19"/>
      <c r="P121" s="19"/>
      <c r="Q121" s="19"/>
      <c r="R121" s="19"/>
    </row>
    <row r="122" spans="2:18" s="9" customFormat="1" ht="29.25" customHeight="1" x14ac:dyDescent="0.2">
      <c r="B122" s="74" t="s">
        <v>123</v>
      </c>
      <c r="C122" s="11" t="s">
        <v>242</v>
      </c>
      <c r="D122" s="10">
        <v>13</v>
      </c>
      <c r="E122" s="31" t="s">
        <v>21</v>
      </c>
      <c r="F122" s="103"/>
      <c r="G122" s="63">
        <f t="shared" si="4"/>
        <v>0</v>
      </c>
      <c r="I122" s="92">
        <v>68.057665020686059</v>
      </c>
      <c r="J122" s="89">
        <f t="shared" si="5"/>
        <v>54.446132016548852</v>
      </c>
      <c r="K122" s="89">
        <f t="shared" si="6"/>
        <v>71.46054827172037</v>
      </c>
      <c r="L122" s="45"/>
      <c r="M122" s="83"/>
      <c r="N122" s="19"/>
      <c r="O122" s="19"/>
      <c r="P122" s="19"/>
      <c r="Q122" s="19"/>
      <c r="R122" s="19"/>
    </row>
    <row r="123" spans="2:18" s="9" customFormat="1" ht="29.25" customHeight="1" x14ac:dyDescent="0.2">
      <c r="B123" s="74" t="s">
        <v>124</v>
      </c>
      <c r="C123" s="11" t="s">
        <v>297</v>
      </c>
      <c r="D123" s="10">
        <v>40</v>
      </c>
      <c r="E123" s="31" t="s">
        <v>21</v>
      </c>
      <c r="F123" s="103"/>
      <c r="G123" s="63">
        <f t="shared" si="4"/>
        <v>0</v>
      </c>
      <c r="I123" s="92">
        <v>38.529885324690838</v>
      </c>
      <c r="J123" s="89">
        <f t="shared" si="5"/>
        <v>30.82390825975267</v>
      </c>
      <c r="K123" s="89">
        <f t="shared" si="6"/>
        <v>40.45637959092538</v>
      </c>
      <c r="L123" s="45"/>
      <c r="M123" s="83"/>
      <c r="N123" s="19"/>
      <c r="O123" s="19"/>
      <c r="P123" s="19"/>
      <c r="Q123" s="19"/>
      <c r="R123" s="19"/>
    </row>
    <row r="124" spans="2:18" s="9" customFormat="1" ht="29.25" customHeight="1" x14ac:dyDescent="0.2">
      <c r="B124" s="33" t="s">
        <v>125</v>
      </c>
      <c r="C124" s="13" t="s">
        <v>126</v>
      </c>
      <c r="D124" s="34"/>
      <c r="E124" s="39"/>
      <c r="F124" s="104"/>
      <c r="G124" s="62"/>
      <c r="I124" s="92"/>
      <c r="J124" s="89">
        <f t="shared" si="5"/>
        <v>0</v>
      </c>
      <c r="K124" s="89">
        <f t="shared" si="6"/>
        <v>0</v>
      </c>
      <c r="L124" s="45"/>
      <c r="M124" s="83"/>
      <c r="N124" s="19"/>
      <c r="O124" s="19"/>
      <c r="P124" s="19"/>
      <c r="Q124" s="19"/>
      <c r="R124" s="19"/>
    </row>
    <row r="125" spans="2:18" s="9" customFormat="1" ht="29.25" customHeight="1" x14ac:dyDescent="0.2">
      <c r="B125" s="30" t="s">
        <v>127</v>
      </c>
      <c r="C125" s="11" t="s">
        <v>249</v>
      </c>
      <c r="D125" s="51">
        <v>7</v>
      </c>
      <c r="E125" s="32" t="s">
        <v>21</v>
      </c>
      <c r="F125" s="103"/>
      <c r="G125" s="63">
        <f t="shared" si="4"/>
        <v>0</v>
      </c>
      <c r="I125" s="92">
        <v>2307.9939648488617</v>
      </c>
      <c r="J125" s="89">
        <f t="shared" si="5"/>
        <v>1846.3951718790895</v>
      </c>
      <c r="K125" s="89">
        <f t="shared" si="6"/>
        <v>2423.3936630913049</v>
      </c>
      <c r="L125" s="45"/>
      <c r="M125" s="83"/>
      <c r="N125" s="19"/>
      <c r="O125" s="19"/>
      <c r="P125" s="19"/>
      <c r="Q125" s="19"/>
      <c r="R125" s="19"/>
    </row>
    <row r="126" spans="2:18" s="9" customFormat="1" ht="29.25" customHeight="1" x14ac:dyDescent="0.2">
      <c r="B126" s="30" t="s">
        <v>128</v>
      </c>
      <c r="C126" s="11" t="s">
        <v>250</v>
      </c>
      <c r="D126" s="25">
        <v>2</v>
      </c>
      <c r="E126" s="32" t="s">
        <v>21</v>
      </c>
      <c r="F126" s="103"/>
      <c r="G126" s="63">
        <f t="shared" si="4"/>
        <v>0</v>
      </c>
      <c r="I126" s="92">
        <v>75907.874830284563</v>
      </c>
      <c r="J126" s="89">
        <f t="shared" si="5"/>
        <v>60726.299864227651</v>
      </c>
      <c r="K126" s="89">
        <f t="shared" si="6"/>
        <v>79703.268571798792</v>
      </c>
      <c r="L126" s="45"/>
      <c r="M126" s="83"/>
      <c r="N126" s="19"/>
      <c r="O126" s="19"/>
      <c r="P126" s="19"/>
      <c r="Q126" s="19"/>
      <c r="R126" s="19"/>
    </row>
    <row r="127" spans="2:18" s="9" customFormat="1" ht="29.25" customHeight="1" x14ac:dyDescent="0.2">
      <c r="B127" s="30" t="s">
        <v>129</v>
      </c>
      <c r="C127" s="11" t="s">
        <v>251</v>
      </c>
      <c r="D127" s="51">
        <v>34</v>
      </c>
      <c r="E127" s="32" t="s">
        <v>21</v>
      </c>
      <c r="F127" s="103"/>
      <c r="G127" s="63">
        <f t="shared" si="4"/>
        <v>0</v>
      </c>
      <c r="I127" s="92">
        <v>1206.5029657703913</v>
      </c>
      <c r="J127" s="89">
        <f t="shared" si="5"/>
        <v>965.20237261631303</v>
      </c>
      <c r="K127" s="89">
        <f t="shared" si="6"/>
        <v>1266.8281140589108</v>
      </c>
      <c r="L127" s="45"/>
      <c r="M127" s="83"/>
      <c r="N127" s="19"/>
      <c r="O127" s="19"/>
      <c r="P127" s="19"/>
      <c r="Q127" s="19"/>
      <c r="R127" s="19"/>
    </row>
    <row r="128" spans="2:18" s="9" customFormat="1" ht="29.25" customHeight="1" x14ac:dyDescent="0.2">
      <c r="B128" s="30" t="s">
        <v>130</v>
      </c>
      <c r="C128" s="11" t="s">
        <v>252</v>
      </c>
      <c r="D128" s="25">
        <v>5</v>
      </c>
      <c r="E128" s="32" t="s">
        <v>21</v>
      </c>
      <c r="F128" s="103"/>
      <c r="G128" s="63">
        <f t="shared" si="4"/>
        <v>0</v>
      </c>
      <c r="I128" s="92">
        <v>918.63316494110393</v>
      </c>
      <c r="J128" s="89">
        <f t="shared" si="5"/>
        <v>734.90653195288314</v>
      </c>
      <c r="K128" s="89">
        <f t="shared" si="6"/>
        <v>964.56482318815915</v>
      </c>
      <c r="L128" s="45"/>
      <c r="M128" s="83"/>
      <c r="N128" s="19"/>
      <c r="O128" s="19"/>
      <c r="P128" s="19"/>
      <c r="Q128" s="19"/>
      <c r="R128" s="19"/>
    </row>
    <row r="129" spans="2:18" s="9" customFormat="1" ht="29.25" customHeight="1" x14ac:dyDescent="0.2">
      <c r="B129" s="30" t="s">
        <v>131</v>
      </c>
      <c r="C129" s="11" t="s">
        <v>253</v>
      </c>
      <c r="D129" s="51">
        <v>66</v>
      </c>
      <c r="E129" s="32" t="s">
        <v>21</v>
      </c>
      <c r="F129" s="103"/>
      <c r="G129" s="63">
        <f t="shared" si="4"/>
        <v>0</v>
      </c>
      <c r="I129" s="92">
        <v>2605.9348821072745</v>
      </c>
      <c r="J129" s="89">
        <f t="shared" si="5"/>
        <v>2084.7479056858197</v>
      </c>
      <c r="K129" s="89">
        <f t="shared" si="6"/>
        <v>2736.2316262126383</v>
      </c>
      <c r="L129" s="45"/>
      <c r="M129" s="83"/>
      <c r="N129" s="19"/>
      <c r="O129" s="19"/>
      <c r="P129" s="19"/>
      <c r="Q129" s="19"/>
      <c r="R129" s="19"/>
    </row>
    <row r="130" spans="2:18" s="9" customFormat="1" ht="29.25" customHeight="1" x14ac:dyDescent="0.2">
      <c r="B130" s="30" t="s">
        <v>132</v>
      </c>
      <c r="C130" s="11" t="s">
        <v>254</v>
      </c>
      <c r="D130" s="25">
        <v>5</v>
      </c>
      <c r="E130" s="32" t="s">
        <v>21</v>
      </c>
      <c r="F130" s="103"/>
      <c r="G130" s="63">
        <f t="shared" si="4"/>
        <v>0</v>
      </c>
      <c r="I130" s="92">
        <v>2655.9230863459534</v>
      </c>
      <c r="J130" s="89">
        <f t="shared" si="5"/>
        <v>2124.7384690767626</v>
      </c>
      <c r="K130" s="89">
        <f t="shared" si="6"/>
        <v>2788.7192406632512</v>
      </c>
      <c r="L130" s="45"/>
      <c r="M130" s="83"/>
      <c r="N130" s="19"/>
      <c r="O130" s="19"/>
      <c r="P130" s="19"/>
      <c r="Q130" s="19"/>
      <c r="R130" s="19"/>
    </row>
    <row r="131" spans="2:18" s="9" customFormat="1" ht="29.25" customHeight="1" x14ac:dyDescent="0.2">
      <c r="B131" s="30" t="s">
        <v>133</v>
      </c>
      <c r="C131" s="11" t="s">
        <v>255</v>
      </c>
      <c r="D131" s="51">
        <v>59</v>
      </c>
      <c r="E131" s="32" t="s">
        <v>21</v>
      </c>
      <c r="F131" s="103"/>
      <c r="G131" s="63">
        <f t="shared" si="4"/>
        <v>0</v>
      </c>
      <c r="I131" s="92">
        <v>1787.2781256435287</v>
      </c>
      <c r="J131" s="89">
        <f t="shared" si="5"/>
        <v>1429.8225005148231</v>
      </c>
      <c r="K131" s="89">
        <f t="shared" si="6"/>
        <v>1876.6420319257052</v>
      </c>
      <c r="L131" s="45"/>
      <c r="M131" s="83"/>
      <c r="N131" s="19"/>
      <c r="O131" s="19"/>
      <c r="P131" s="19"/>
      <c r="Q131" s="19"/>
      <c r="R131" s="19"/>
    </row>
    <row r="132" spans="2:18" s="9" customFormat="1" ht="29.25" customHeight="1" x14ac:dyDescent="0.2">
      <c r="B132" s="30" t="s">
        <v>134</v>
      </c>
      <c r="C132" s="11" t="s">
        <v>256</v>
      </c>
      <c r="D132" s="25">
        <v>20</v>
      </c>
      <c r="E132" s="32" t="s">
        <v>21</v>
      </c>
      <c r="F132" s="103"/>
      <c r="G132" s="63">
        <f t="shared" si="4"/>
        <v>0</v>
      </c>
      <c r="I132" s="92">
        <v>594.27248798475398</v>
      </c>
      <c r="J132" s="89">
        <f t="shared" si="5"/>
        <v>475.41799038780323</v>
      </c>
      <c r="K132" s="89">
        <f t="shared" si="6"/>
        <v>623.98611238399167</v>
      </c>
      <c r="L132" s="45"/>
      <c r="M132" s="83"/>
      <c r="N132" s="19"/>
      <c r="O132" s="19"/>
      <c r="P132" s="19"/>
      <c r="Q132" s="19"/>
      <c r="R132" s="19"/>
    </row>
    <row r="133" spans="2:18" s="9" customFormat="1" ht="29.25" customHeight="1" x14ac:dyDescent="0.2">
      <c r="B133" s="30" t="s">
        <v>135</v>
      </c>
      <c r="C133" s="11" t="s">
        <v>257</v>
      </c>
      <c r="D133" s="51">
        <v>5</v>
      </c>
      <c r="E133" s="32" t="s">
        <v>21</v>
      </c>
      <c r="F133" s="103"/>
      <c r="G133" s="63">
        <f t="shared" si="4"/>
        <v>0</v>
      </c>
      <c r="I133" s="92">
        <v>3895.9431537838955</v>
      </c>
      <c r="J133" s="89">
        <f t="shared" si="5"/>
        <v>3116.7545230271166</v>
      </c>
      <c r="K133" s="89">
        <f t="shared" si="6"/>
        <v>4090.7403114730905</v>
      </c>
      <c r="L133" s="45"/>
      <c r="M133" s="83"/>
      <c r="N133" s="19"/>
      <c r="O133" s="19"/>
      <c r="P133" s="19"/>
      <c r="Q133" s="19"/>
      <c r="R133" s="19"/>
    </row>
    <row r="134" spans="2:18" s="9" customFormat="1" ht="29.25" customHeight="1" x14ac:dyDescent="0.2">
      <c r="B134" s="30" t="s">
        <v>136</v>
      </c>
      <c r="C134" s="11" t="s">
        <v>258</v>
      </c>
      <c r="D134" s="25">
        <v>5</v>
      </c>
      <c r="E134" s="32" t="s">
        <v>21</v>
      </c>
      <c r="F134" s="103"/>
      <c r="G134" s="63">
        <f t="shared" si="4"/>
        <v>0</v>
      </c>
      <c r="I134" s="92">
        <v>488.2202794187362</v>
      </c>
      <c r="J134" s="89">
        <f t="shared" si="5"/>
        <v>390.57622353498897</v>
      </c>
      <c r="K134" s="89">
        <f t="shared" si="6"/>
        <v>512.63129338967303</v>
      </c>
      <c r="L134" s="45"/>
      <c r="M134" s="83"/>
      <c r="N134" s="19"/>
      <c r="O134" s="19"/>
      <c r="P134" s="19"/>
      <c r="Q134" s="19"/>
      <c r="R134" s="19"/>
    </row>
    <row r="135" spans="2:18" s="9" customFormat="1" ht="29.25" customHeight="1" x14ac:dyDescent="0.2">
      <c r="B135" s="30" t="s">
        <v>137</v>
      </c>
      <c r="C135" s="11" t="s">
        <v>259</v>
      </c>
      <c r="D135" s="25">
        <v>5</v>
      </c>
      <c r="E135" s="32" t="s">
        <v>21</v>
      </c>
      <c r="F135" s="103"/>
      <c r="G135" s="63">
        <f t="shared" si="4"/>
        <v>0</v>
      </c>
      <c r="I135" s="92">
        <v>272.76312618559916</v>
      </c>
      <c r="J135" s="89">
        <f t="shared" si="5"/>
        <v>218.21050094847934</v>
      </c>
      <c r="K135" s="89">
        <f t="shared" si="6"/>
        <v>286.40128249487913</v>
      </c>
      <c r="L135" s="45"/>
      <c r="M135" s="83"/>
      <c r="N135" s="19"/>
      <c r="O135" s="19"/>
      <c r="P135" s="19"/>
      <c r="Q135" s="19"/>
      <c r="R135" s="19"/>
    </row>
    <row r="136" spans="2:18" s="9" customFormat="1" ht="29.25" customHeight="1" x14ac:dyDescent="0.2">
      <c r="B136" s="30" t="s">
        <v>138</v>
      </c>
      <c r="C136" s="11" t="s">
        <v>260</v>
      </c>
      <c r="D136" s="25">
        <v>5</v>
      </c>
      <c r="E136" s="32" t="s">
        <v>21</v>
      </c>
      <c r="F136" s="103"/>
      <c r="G136" s="63">
        <f t="shared" si="4"/>
        <v>0</v>
      </c>
      <c r="I136" s="92">
        <v>1118.5859818958204</v>
      </c>
      <c r="J136" s="89">
        <f t="shared" si="5"/>
        <v>894.86878551665632</v>
      </c>
      <c r="K136" s="89">
        <f t="shared" si="6"/>
        <v>1174.5152809906115</v>
      </c>
      <c r="L136" s="45"/>
      <c r="M136" s="83"/>
      <c r="N136" s="19"/>
      <c r="O136" s="19"/>
      <c r="P136" s="19"/>
      <c r="Q136" s="19"/>
      <c r="R136" s="19"/>
    </row>
    <row r="137" spans="2:18" s="9" customFormat="1" ht="29.25" customHeight="1" x14ac:dyDescent="0.2">
      <c r="B137" s="30" t="s">
        <v>139</v>
      </c>
      <c r="C137" s="11" t="s">
        <v>261</v>
      </c>
      <c r="D137" s="25">
        <v>5</v>
      </c>
      <c r="E137" s="32" t="s">
        <v>21</v>
      </c>
      <c r="F137" s="103"/>
      <c r="G137" s="63">
        <f t="shared" si="4"/>
        <v>0</v>
      </c>
      <c r="I137" s="92">
        <v>5575.3090138573825</v>
      </c>
      <c r="J137" s="89">
        <f t="shared" si="5"/>
        <v>4460.2472110859062</v>
      </c>
      <c r="K137" s="89">
        <f t="shared" si="6"/>
        <v>5854.0744645502518</v>
      </c>
      <c r="L137" s="45"/>
      <c r="M137" s="83"/>
      <c r="N137" s="19"/>
      <c r="O137" s="19"/>
      <c r="P137" s="19"/>
      <c r="Q137" s="19"/>
      <c r="R137" s="19"/>
    </row>
    <row r="138" spans="2:18" s="9" customFormat="1" ht="29.25" customHeight="1" x14ac:dyDescent="0.2">
      <c r="B138" s="30" t="s">
        <v>140</v>
      </c>
      <c r="C138" s="11" t="s">
        <v>262</v>
      </c>
      <c r="D138" s="25">
        <v>5</v>
      </c>
      <c r="E138" s="32" t="s">
        <v>21</v>
      </c>
      <c r="F138" s="103"/>
      <c r="G138" s="63">
        <f t="shared" si="4"/>
        <v>0</v>
      </c>
      <c r="I138" s="92">
        <v>21252.58590013811</v>
      </c>
      <c r="J138" s="89">
        <f t="shared" si="5"/>
        <v>17002.068720110488</v>
      </c>
      <c r="K138" s="89">
        <f t="shared" si="6"/>
        <v>22315.215195145018</v>
      </c>
      <c r="L138" s="45"/>
      <c r="M138" s="83"/>
      <c r="N138" s="19"/>
      <c r="O138" s="19"/>
      <c r="P138" s="19"/>
      <c r="Q138" s="19"/>
      <c r="R138" s="19"/>
    </row>
    <row r="139" spans="2:18" s="9" customFormat="1" ht="29.25" customHeight="1" x14ac:dyDescent="0.2">
      <c r="B139" s="30" t="s">
        <v>141</v>
      </c>
      <c r="C139" s="11" t="s">
        <v>263</v>
      </c>
      <c r="D139" s="25">
        <v>5</v>
      </c>
      <c r="E139" s="32" t="s">
        <v>21</v>
      </c>
      <c r="F139" s="103"/>
      <c r="G139" s="63">
        <f t="shared" si="4"/>
        <v>0</v>
      </c>
      <c r="I139" s="92">
        <v>1118.5859818958204</v>
      </c>
      <c r="J139" s="89">
        <f t="shared" si="5"/>
        <v>894.86878551665632</v>
      </c>
      <c r="K139" s="89">
        <f t="shared" si="6"/>
        <v>1174.5152809906115</v>
      </c>
      <c r="L139" s="45"/>
      <c r="M139" s="83"/>
      <c r="N139" s="19"/>
      <c r="O139" s="19"/>
      <c r="P139" s="19"/>
      <c r="Q139" s="19"/>
      <c r="R139" s="19"/>
    </row>
    <row r="140" spans="2:18" s="9" customFormat="1" ht="29.25" customHeight="1" x14ac:dyDescent="0.2">
      <c r="B140" s="30" t="s">
        <v>142</v>
      </c>
      <c r="C140" s="11" t="s">
        <v>264</v>
      </c>
      <c r="D140" s="25">
        <v>5</v>
      </c>
      <c r="E140" s="32" t="s">
        <v>21</v>
      </c>
      <c r="F140" s="103"/>
      <c r="G140" s="63">
        <f t="shared" si="4"/>
        <v>0</v>
      </c>
      <c r="I140" s="92">
        <v>29352.821335572604</v>
      </c>
      <c r="J140" s="89">
        <f t="shared" si="5"/>
        <v>23482.257068458086</v>
      </c>
      <c r="K140" s="89">
        <f t="shared" si="6"/>
        <v>30820.462402351237</v>
      </c>
      <c r="L140" s="45"/>
      <c r="M140" s="83"/>
      <c r="N140" s="19"/>
      <c r="O140" s="19"/>
      <c r="P140" s="19"/>
      <c r="Q140" s="19"/>
      <c r="R140" s="19"/>
    </row>
    <row r="141" spans="2:18" s="9" customFormat="1" ht="29.25" customHeight="1" x14ac:dyDescent="0.2">
      <c r="B141" s="30" t="s">
        <v>143</v>
      </c>
      <c r="C141" s="11" t="s">
        <v>265</v>
      </c>
      <c r="D141" s="25">
        <v>5</v>
      </c>
      <c r="E141" s="32" t="s">
        <v>21</v>
      </c>
      <c r="F141" s="103"/>
      <c r="G141" s="63">
        <f t="shared" si="4"/>
        <v>0</v>
      </c>
      <c r="I141" s="92">
        <v>20866.324545503074</v>
      </c>
      <c r="J141" s="89">
        <f t="shared" si="5"/>
        <v>16693.05963640246</v>
      </c>
      <c r="K141" s="89">
        <f t="shared" si="6"/>
        <v>21909.640772778228</v>
      </c>
      <c r="L141" s="45"/>
      <c r="M141" s="83"/>
      <c r="N141" s="19"/>
      <c r="O141" s="19"/>
      <c r="P141" s="19"/>
      <c r="Q141" s="19"/>
      <c r="R141" s="19"/>
    </row>
    <row r="142" spans="2:18" s="9" customFormat="1" ht="29.25" customHeight="1" x14ac:dyDescent="0.2">
      <c r="B142" s="30" t="s">
        <v>144</v>
      </c>
      <c r="C142" s="11" t="s">
        <v>297</v>
      </c>
      <c r="D142" s="25">
        <v>40</v>
      </c>
      <c r="E142" s="32" t="s">
        <v>21</v>
      </c>
      <c r="F142" s="103"/>
      <c r="G142" s="63">
        <f t="shared" si="4"/>
        <v>0</v>
      </c>
      <c r="I142" s="92">
        <v>38.529885324690838</v>
      </c>
      <c r="J142" s="89">
        <f t="shared" si="5"/>
        <v>30.82390825975267</v>
      </c>
      <c r="K142" s="89">
        <f t="shared" si="6"/>
        <v>40.45637959092538</v>
      </c>
      <c r="L142" s="45"/>
      <c r="M142" s="83"/>
      <c r="N142" s="19"/>
      <c r="O142" s="19"/>
      <c r="P142" s="19"/>
      <c r="Q142" s="19"/>
      <c r="R142" s="19"/>
    </row>
    <row r="143" spans="2:18" s="9" customFormat="1" ht="29.25" customHeight="1" x14ac:dyDescent="0.25">
      <c r="B143" s="33" t="s">
        <v>145</v>
      </c>
      <c r="C143" s="13" t="s">
        <v>235</v>
      </c>
      <c r="D143" s="47">
        <v>12</v>
      </c>
      <c r="E143" s="39" t="s">
        <v>146</v>
      </c>
      <c r="F143" s="105"/>
      <c r="G143" s="65">
        <f t="shared" si="4"/>
        <v>0</v>
      </c>
      <c r="H143" s="12"/>
      <c r="I143" s="92">
        <f>7.2%*F181/12</f>
        <v>0</v>
      </c>
      <c r="J143" s="89">
        <f t="shared" si="5"/>
        <v>0</v>
      </c>
      <c r="K143" s="89">
        <f t="shared" si="6"/>
        <v>0</v>
      </c>
      <c r="L143" s="84"/>
      <c r="M143" s="83"/>
      <c r="N143" s="19"/>
      <c r="O143" s="19"/>
      <c r="P143" s="19"/>
      <c r="Q143" s="19"/>
      <c r="R143" s="19"/>
    </row>
    <row r="144" spans="2:18" s="9" customFormat="1" ht="29.25" customHeight="1" x14ac:dyDescent="0.2">
      <c r="B144" s="35" t="s">
        <v>147</v>
      </c>
      <c r="C144" s="13" t="s">
        <v>148</v>
      </c>
      <c r="D144" s="47"/>
      <c r="E144" s="39"/>
      <c r="F144" s="104"/>
      <c r="G144" s="62"/>
      <c r="I144" s="92"/>
      <c r="J144" s="89">
        <f t="shared" si="5"/>
        <v>0</v>
      </c>
      <c r="K144" s="89">
        <f t="shared" si="6"/>
        <v>0</v>
      </c>
      <c r="L144" s="45"/>
      <c r="M144" s="83"/>
      <c r="N144" s="19"/>
      <c r="O144" s="19"/>
      <c r="P144" s="19"/>
      <c r="Q144" s="19"/>
      <c r="R144" s="19"/>
    </row>
    <row r="145" spans="2:18" s="9" customFormat="1" ht="29.25" customHeight="1" x14ac:dyDescent="0.2">
      <c r="B145" s="17" t="s">
        <v>149</v>
      </c>
      <c r="C145" s="11" t="s">
        <v>194</v>
      </c>
      <c r="D145" s="50">
        <v>11</v>
      </c>
      <c r="E145" s="55" t="s">
        <v>18</v>
      </c>
      <c r="F145" s="103"/>
      <c r="G145" s="63">
        <f t="shared" si="4"/>
        <v>0</v>
      </c>
      <c r="I145" s="92">
        <v>93.838278731152712</v>
      </c>
      <c r="J145" s="89">
        <f t="shared" si="5"/>
        <v>75.070622984922167</v>
      </c>
      <c r="K145" s="89">
        <f t="shared" si="6"/>
        <v>98.530192667710352</v>
      </c>
      <c r="L145" s="45"/>
      <c r="M145" s="83"/>
      <c r="N145" s="19"/>
      <c r="O145" s="19"/>
      <c r="P145" s="19"/>
      <c r="Q145" s="19"/>
      <c r="R145" s="19"/>
    </row>
    <row r="146" spans="2:18" s="9" customFormat="1" ht="29.25" customHeight="1" x14ac:dyDescent="0.2">
      <c r="B146" s="17" t="s">
        <v>150</v>
      </c>
      <c r="C146" s="11" t="s">
        <v>192</v>
      </c>
      <c r="D146" s="50">
        <v>11</v>
      </c>
      <c r="E146" s="55" t="s">
        <v>18</v>
      </c>
      <c r="F146" s="103"/>
      <c r="G146" s="63">
        <f t="shared" si="4"/>
        <v>0</v>
      </c>
      <c r="I146" s="92">
        <v>397.12223170817634</v>
      </c>
      <c r="J146" s="89">
        <f t="shared" si="5"/>
        <v>317.6977853665411</v>
      </c>
      <c r="K146" s="89">
        <f t="shared" si="6"/>
        <v>416.97834329358517</v>
      </c>
      <c r="L146" s="45"/>
      <c r="M146" s="83"/>
      <c r="N146" s="19"/>
      <c r="O146" s="19"/>
      <c r="P146" s="19"/>
      <c r="Q146" s="19"/>
      <c r="R146" s="19"/>
    </row>
    <row r="147" spans="2:18" s="9" customFormat="1" ht="29.25" customHeight="1" x14ac:dyDescent="0.2">
      <c r="B147" s="17" t="s">
        <v>151</v>
      </c>
      <c r="C147" s="11" t="s">
        <v>281</v>
      </c>
      <c r="D147" s="48">
        <v>8</v>
      </c>
      <c r="E147" s="31" t="s">
        <v>32</v>
      </c>
      <c r="F147" s="103"/>
      <c r="G147" s="63">
        <f t="shared" si="4"/>
        <v>0</v>
      </c>
      <c r="I147" s="92">
        <v>402.94310276204124</v>
      </c>
      <c r="J147" s="89">
        <f t="shared" si="5"/>
        <v>322.35448220963303</v>
      </c>
      <c r="K147" s="89">
        <f t="shared" si="6"/>
        <v>423.09025790014334</v>
      </c>
      <c r="L147" s="45"/>
      <c r="M147" s="83"/>
      <c r="N147" s="19"/>
      <c r="O147" s="19"/>
      <c r="P147" s="19"/>
      <c r="Q147" s="19"/>
      <c r="R147" s="19"/>
    </row>
    <row r="148" spans="2:18" s="9" customFormat="1" ht="29.25" customHeight="1" x14ac:dyDescent="0.2">
      <c r="B148" s="17" t="s">
        <v>152</v>
      </c>
      <c r="C148" s="11" t="s">
        <v>213</v>
      </c>
      <c r="D148" s="48">
        <v>5</v>
      </c>
      <c r="E148" s="31" t="s">
        <v>32</v>
      </c>
      <c r="F148" s="103"/>
      <c r="G148" s="63">
        <f t="shared" si="4"/>
        <v>0</v>
      </c>
      <c r="I148" s="92">
        <v>533.04318206432617</v>
      </c>
      <c r="J148" s="89">
        <f t="shared" si="5"/>
        <v>426.43454565146095</v>
      </c>
      <c r="K148" s="89">
        <f t="shared" si="6"/>
        <v>559.69534116754255</v>
      </c>
      <c r="L148" s="45"/>
      <c r="M148" s="83"/>
      <c r="N148" s="19"/>
      <c r="O148" s="19"/>
      <c r="P148" s="19"/>
      <c r="Q148" s="19"/>
      <c r="R148" s="19"/>
    </row>
    <row r="149" spans="2:18" s="9" customFormat="1" ht="29.25" customHeight="1" x14ac:dyDescent="0.2">
      <c r="B149" s="17" t="s">
        <v>153</v>
      </c>
      <c r="C149" s="11" t="s">
        <v>273</v>
      </c>
      <c r="D149" s="48">
        <v>3</v>
      </c>
      <c r="E149" s="31" t="s">
        <v>18</v>
      </c>
      <c r="F149" s="103"/>
      <c r="G149" s="63">
        <f t="shared" si="4"/>
        <v>0</v>
      </c>
      <c r="I149" s="92">
        <v>3548.9824644809446</v>
      </c>
      <c r="J149" s="89">
        <f t="shared" si="5"/>
        <v>2839.1859715847559</v>
      </c>
      <c r="K149" s="89">
        <f t="shared" si="6"/>
        <v>3726.4315877049921</v>
      </c>
      <c r="L149" s="45"/>
      <c r="M149" s="83"/>
      <c r="N149" s="19"/>
      <c r="O149" s="19"/>
      <c r="P149" s="19"/>
      <c r="Q149" s="19"/>
      <c r="R149" s="19"/>
    </row>
    <row r="150" spans="2:18" s="9" customFormat="1" ht="29.25" customHeight="1" x14ac:dyDescent="0.2">
      <c r="B150" s="17" t="s">
        <v>154</v>
      </c>
      <c r="C150" s="11" t="s">
        <v>272</v>
      </c>
      <c r="D150" s="48">
        <v>11</v>
      </c>
      <c r="E150" s="31" t="s">
        <v>9</v>
      </c>
      <c r="F150" s="103"/>
      <c r="G150" s="63">
        <f t="shared" si="4"/>
        <v>0</v>
      </c>
      <c r="I150" s="92">
        <v>121.28091875046982</v>
      </c>
      <c r="J150" s="89">
        <f t="shared" si="5"/>
        <v>97.02473500037587</v>
      </c>
      <c r="K150" s="89">
        <f t="shared" si="6"/>
        <v>127.34496468799333</v>
      </c>
      <c r="L150" s="45"/>
      <c r="M150" s="83"/>
      <c r="N150" s="19"/>
      <c r="O150" s="19"/>
      <c r="P150" s="19"/>
      <c r="Q150" s="19"/>
      <c r="R150" s="19"/>
    </row>
    <row r="151" spans="2:18" s="9" customFormat="1" ht="29.25" customHeight="1" x14ac:dyDescent="0.2">
      <c r="B151" s="17" t="s">
        <v>155</v>
      </c>
      <c r="C151" s="11" t="s">
        <v>306</v>
      </c>
      <c r="D151" s="48">
        <v>11</v>
      </c>
      <c r="E151" s="31" t="s">
        <v>9</v>
      </c>
      <c r="F151" s="103"/>
      <c r="G151" s="63">
        <f t="shared" si="4"/>
        <v>0</v>
      </c>
      <c r="I151" s="92">
        <v>96.784086568576228</v>
      </c>
      <c r="J151" s="89">
        <f t="shared" si="5"/>
        <v>77.427269254860988</v>
      </c>
      <c r="K151" s="89">
        <f t="shared" si="6"/>
        <v>101.62329089700505</v>
      </c>
      <c r="L151" s="45"/>
      <c r="M151" s="83"/>
      <c r="N151" s="19"/>
      <c r="O151" s="19"/>
      <c r="P151" s="19"/>
      <c r="Q151" s="19"/>
      <c r="R151" s="19"/>
    </row>
    <row r="152" spans="2:18" s="9" customFormat="1" ht="29.25" customHeight="1" x14ac:dyDescent="0.2">
      <c r="B152" s="66" t="s">
        <v>156</v>
      </c>
      <c r="C152" s="67" t="s">
        <v>157</v>
      </c>
      <c r="D152" s="47"/>
      <c r="E152" s="39"/>
      <c r="F152" s="106"/>
      <c r="G152" s="65"/>
      <c r="I152" s="92"/>
      <c r="J152" s="89">
        <f t="shared" si="5"/>
        <v>0</v>
      </c>
      <c r="K152" s="89">
        <f t="shared" si="6"/>
        <v>0</v>
      </c>
      <c r="L152" s="45"/>
      <c r="M152" s="83"/>
      <c r="N152" s="19"/>
      <c r="O152" s="19"/>
      <c r="P152" s="19"/>
      <c r="Q152" s="19"/>
      <c r="R152" s="19"/>
    </row>
    <row r="153" spans="2:18" s="9" customFormat="1" ht="29.25" customHeight="1" x14ac:dyDescent="0.2">
      <c r="B153" s="14" t="s">
        <v>158</v>
      </c>
      <c r="C153" s="11" t="s">
        <v>274</v>
      </c>
      <c r="D153" s="48">
        <v>5</v>
      </c>
      <c r="E153" s="31" t="s">
        <v>32</v>
      </c>
      <c r="F153" s="103"/>
      <c r="G153" s="63">
        <f t="shared" si="4"/>
        <v>0</v>
      </c>
      <c r="I153" s="92">
        <v>218.7131725146738</v>
      </c>
      <c r="J153" s="89">
        <f t="shared" si="5"/>
        <v>174.97053801173905</v>
      </c>
      <c r="K153" s="89">
        <f t="shared" si="6"/>
        <v>229.64883114040751</v>
      </c>
      <c r="L153" s="45"/>
      <c r="M153" s="83"/>
      <c r="N153" s="19"/>
      <c r="O153" s="19"/>
      <c r="P153" s="19"/>
      <c r="Q153" s="19"/>
      <c r="R153" s="19"/>
    </row>
    <row r="154" spans="2:18" s="9" customFormat="1" ht="29.25" customHeight="1" x14ac:dyDescent="0.2">
      <c r="B154" s="14" t="s">
        <v>159</v>
      </c>
      <c r="C154" s="11" t="s">
        <v>275</v>
      </c>
      <c r="D154" s="48">
        <v>8</v>
      </c>
      <c r="E154" s="31" t="s">
        <v>32</v>
      </c>
      <c r="F154" s="103"/>
      <c r="G154" s="63">
        <f t="shared" si="4"/>
        <v>0</v>
      </c>
      <c r="I154" s="92">
        <v>328.06975877201074</v>
      </c>
      <c r="J154" s="89">
        <f t="shared" si="5"/>
        <v>262.45580701760861</v>
      </c>
      <c r="K154" s="89">
        <f t="shared" si="6"/>
        <v>344.47324671061131</v>
      </c>
      <c r="L154" s="45"/>
      <c r="M154" s="83"/>
      <c r="N154" s="19"/>
      <c r="O154" s="19"/>
      <c r="P154" s="19"/>
      <c r="Q154" s="19"/>
      <c r="R154" s="19"/>
    </row>
    <row r="155" spans="2:18" s="9" customFormat="1" ht="29.25" customHeight="1" x14ac:dyDescent="0.2">
      <c r="B155" s="14" t="s">
        <v>160</v>
      </c>
      <c r="C155" s="11" t="s">
        <v>276</v>
      </c>
      <c r="D155" s="48">
        <v>5</v>
      </c>
      <c r="E155" s="31" t="s">
        <v>32</v>
      </c>
      <c r="F155" s="103"/>
      <c r="G155" s="63">
        <f t="shared" si="4"/>
        <v>0</v>
      </c>
      <c r="I155" s="92">
        <v>437.4263450293476</v>
      </c>
      <c r="J155" s="89">
        <f t="shared" si="5"/>
        <v>349.9410760234781</v>
      </c>
      <c r="K155" s="89">
        <f t="shared" si="6"/>
        <v>459.29766228081502</v>
      </c>
      <c r="L155" s="45"/>
      <c r="M155" s="83"/>
      <c r="N155" s="19"/>
      <c r="O155" s="19"/>
      <c r="P155" s="19"/>
      <c r="Q155" s="19"/>
      <c r="R155" s="19"/>
    </row>
    <row r="156" spans="2:18" s="9" customFormat="1" ht="29.25" customHeight="1" x14ac:dyDescent="0.2">
      <c r="B156" s="66" t="s">
        <v>161</v>
      </c>
      <c r="C156" s="67" t="s">
        <v>301</v>
      </c>
      <c r="D156" s="47">
        <v>6</v>
      </c>
      <c r="E156" s="39" t="s">
        <v>21</v>
      </c>
      <c r="F156" s="106"/>
      <c r="G156" s="65">
        <f t="shared" si="4"/>
        <v>0</v>
      </c>
      <c r="I156" s="92">
        <v>5317.5048405541784</v>
      </c>
      <c r="J156" s="89">
        <f t="shared" si="5"/>
        <v>4254.0038724433425</v>
      </c>
      <c r="K156" s="89">
        <f t="shared" si="6"/>
        <v>5583.3800825818871</v>
      </c>
      <c r="L156" s="45"/>
      <c r="M156" s="83"/>
      <c r="N156" s="19"/>
      <c r="O156" s="19"/>
      <c r="P156" s="19"/>
      <c r="Q156" s="19"/>
      <c r="R156" s="19"/>
    </row>
    <row r="157" spans="2:18" s="9" customFormat="1" ht="29.25" customHeight="1" x14ac:dyDescent="0.2">
      <c r="B157" s="14" t="s">
        <v>162</v>
      </c>
      <c r="C157" s="11" t="s">
        <v>302</v>
      </c>
      <c r="D157" s="48">
        <v>10</v>
      </c>
      <c r="E157" s="31" t="s">
        <v>163</v>
      </c>
      <c r="F157" s="103"/>
      <c r="G157" s="63">
        <f t="shared" si="4"/>
        <v>0</v>
      </c>
      <c r="I157" s="92">
        <v>1329.3762101385446</v>
      </c>
      <c r="J157" s="89">
        <f t="shared" ref="J157:J179" si="7">I157*(1+$J$27)</f>
        <v>1063.5009681108356</v>
      </c>
      <c r="K157" s="89">
        <f t="shared" ref="K157:K179" si="8">I157*(1+$K$27)</f>
        <v>1395.8450206454718</v>
      </c>
      <c r="L157" s="45"/>
      <c r="M157" s="83"/>
      <c r="N157" s="19"/>
      <c r="O157" s="19"/>
      <c r="P157" s="19"/>
      <c r="Q157" s="19"/>
      <c r="R157" s="19"/>
    </row>
    <row r="158" spans="2:18" s="9" customFormat="1" ht="29.25" customHeight="1" x14ac:dyDescent="0.2">
      <c r="B158" s="14" t="s">
        <v>164</v>
      </c>
      <c r="C158" s="11" t="s">
        <v>288</v>
      </c>
      <c r="D158" s="48">
        <v>2</v>
      </c>
      <c r="E158" s="31" t="s">
        <v>163</v>
      </c>
      <c r="F158" s="103"/>
      <c r="G158" s="63">
        <f t="shared" si="4"/>
        <v>0</v>
      </c>
      <c r="I158" s="92">
        <v>1296.2065310675973</v>
      </c>
      <c r="J158" s="89">
        <f t="shared" si="7"/>
        <v>1036.9652248540779</v>
      </c>
      <c r="K158" s="89">
        <f t="shared" si="8"/>
        <v>1361.0168576209774</v>
      </c>
      <c r="L158" s="45"/>
      <c r="M158" s="83"/>
      <c r="N158" s="19"/>
      <c r="O158" s="19"/>
      <c r="P158" s="19"/>
      <c r="Q158" s="19"/>
      <c r="R158" s="19"/>
    </row>
    <row r="159" spans="2:18" s="9" customFormat="1" ht="29.25" customHeight="1" x14ac:dyDescent="0.2">
      <c r="B159" s="14" t="s">
        <v>165</v>
      </c>
      <c r="C159" s="11" t="s">
        <v>283</v>
      </c>
      <c r="D159" s="48">
        <v>12</v>
      </c>
      <c r="E159" s="31" t="s">
        <v>163</v>
      </c>
      <c r="F159" s="103"/>
      <c r="G159" s="63">
        <f t="shared" ref="G159:G180" si="9">D159*F159</f>
        <v>0</v>
      </c>
      <c r="I159" s="92">
        <v>955.09954920770326</v>
      </c>
      <c r="J159" s="89">
        <f t="shared" si="7"/>
        <v>764.07963936616261</v>
      </c>
      <c r="K159" s="89">
        <f t="shared" si="8"/>
        <v>1002.8545266680885</v>
      </c>
      <c r="L159" s="45"/>
      <c r="M159" s="83"/>
      <c r="N159" s="19"/>
      <c r="O159" s="19"/>
      <c r="P159" s="19"/>
      <c r="Q159" s="19"/>
      <c r="R159" s="19"/>
    </row>
    <row r="160" spans="2:18" s="9" customFormat="1" ht="29.25" customHeight="1" x14ac:dyDescent="0.2">
      <c r="B160" s="14" t="s">
        <v>166</v>
      </c>
      <c r="C160" s="11" t="s">
        <v>284</v>
      </c>
      <c r="D160" s="48">
        <v>1</v>
      </c>
      <c r="E160" s="31" t="s">
        <v>163</v>
      </c>
      <c r="F160" s="103"/>
      <c r="G160" s="63">
        <f t="shared" si="9"/>
        <v>0</v>
      </c>
      <c r="I160" s="92">
        <v>20.466418911593642</v>
      </c>
      <c r="J160" s="89">
        <f t="shared" si="7"/>
        <v>16.373135129274914</v>
      </c>
      <c r="K160" s="89">
        <f t="shared" si="8"/>
        <v>21.489739857173326</v>
      </c>
      <c r="L160" s="45"/>
      <c r="M160" s="83"/>
      <c r="N160" s="19"/>
      <c r="O160" s="19"/>
      <c r="P160" s="19"/>
      <c r="Q160" s="19"/>
      <c r="R160" s="19"/>
    </row>
    <row r="161" spans="2:18" s="9" customFormat="1" ht="29.25" customHeight="1" x14ac:dyDescent="0.2">
      <c r="B161" s="14" t="s">
        <v>167</v>
      </c>
      <c r="C161" s="11" t="s">
        <v>285</v>
      </c>
      <c r="D161" s="48">
        <v>1</v>
      </c>
      <c r="E161" s="31" t="s">
        <v>163</v>
      </c>
      <c r="F161" s="103"/>
      <c r="G161" s="63">
        <f t="shared" si="9"/>
        <v>0</v>
      </c>
      <c r="I161" s="92">
        <v>1159.7637383236397</v>
      </c>
      <c r="J161" s="89">
        <f t="shared" si="7"/>
        <v>927.81099065891181</v>
      </c>
      <c r="K161" s="89">
        <f t="shared" si="8"/>
        <v>1217.7519252398217</v>
      </c>
      <c r="L161" s="45"/>
      <c r="M161" s="83"/>
      <c r="N161" s="19"/>
      <c r="O161" s="19"/>
      <c r="P161" s="19"/>
      <c r="Q161" s="19"/>
      <c r="R161" s="19"/>
    </row>
    <row r="162" spans="2:18" s="9" customFormat="1" ht="29.25" customHeight="1" x14ac:dyDescent="0.2">
      <c r="B162" s="14" t="s">
        <v>168</v>
      </c>
      <c r="C162" s="11" t="s">
        <v>286</v>
      </c>
      <c r="D162" s="48">
        <v>1</v>
      </c>
      <c r="E162" s="31" t="s">
        <v>163</v>
      </c>
      <c r="F162" s="103"/>
      <c r="G162" s="63">
        <f t="shared" si="9"/>
        <v>0</v>
      </c>
      <c r="I162" s="92">
        <v>955.09954920770326</v>
      </c>
      <c r="J162" s="89">
        <f t="shared" si="7"/>
        <v>764.07963936616261</v>
      </c>
      <c r="K162" s="89">
        <f t="shared" si="8"/>
        <v>1002.8545266680885</v>
      </c>
      <c r="L162" s="45"/>
      <c r="M162" s="83"/>
      <c r="N162" s="19"/>
      <c r="O162" s="19"/>
      <c r="P162" s="19"/>
      <c r="Q162" s="19"/>
      <c r="R162" s="19"/>
    </row>
    <row r="163" spans="2:18" s="9" customFormat="1" ht="29.25" customHeight="1" x14ac:dyDescent="0.2">
      <c r="B163" s="14" t="s">
        <v>169</v>
      </c>
      <c r="C163" s="11" t="s">
        <v>287</v>
      </c>
      <c r="D163" s="48">
        <v>9</v>
      </c>
      <c r="E163" s="31" t="s">
        <v>163</v>
      </c>
      <c r="F163" s="103"/>
      <c r="G163" s="63">
        <f t="shared" si="9"/>
        <v>0</v>
      </c>
      <c r="I163" s="92">
        <v>1364.427927439576</v>
      </c>
      <c r="J163" s="89">
        <f t="shared" si="7"/>
        <v>1091.5423419516608</v>
      </c>
      <c r="K163" s="89">
        <f t="shared" si="8"/>
        <v>1432.649323811555</v>
      </c>
      <c r="L163" s="45"/>
      <c r="M163" s="83"/>
      <c r="N163" s="19"/>
      <c r="O163" s="19"/>
      <c r="P163" s="19"/>
      <c r="Q163" s="19"/>
      <c r="R163" s="19"/>
    </row>
    <row r="164" spans="2:18" s="9" customFormat="1" ht="29.25" customHeight="1" x14ac:dyDescent="0.2">
      <c r="B164" s="14" t="s">
        <v>170</v>
      </c>
      <c r="C164" s="11" t="s">
        <v>289</v>
      </c>
      <c r="D164" s="48">
        <v>1</v>
      </c>
      <c r="E164" s="31" t="s">
        <v>163</v>
      </c>
      <c r="F164" s="103"/>
      <c r="G164" s="63">
        <f t="shared" si="9"/>
        <v>0</v>
      </c>
      <c r="I164" s="92">
        <v>5117.2732975828558</v>
      </c>
      <c r="J164" s="89">
        <f t="shared" si="7"/>
        <v>4093.8186380662846</v>
      </c>
      <c r="K164" s="89">
        <f t="shared" si="8"/>
        <v>5373.1369624619983</v>
      </c>
      <c r="L164" s="45"/>
      <c r="M164" s="83"/>
      <c r="N164" s="19"/>
      <c r="O164" s="19"/>
      <c r="P164" s="19"/>
      <c r="Q164" s="19"/>
      <c r="R164" s="19"/>
    </row>
    <row r="165" spans="2:18" s="9" customFormat="1" ht="29.25" customHeight="1" x14ac:dyDescent="0.2">
      <c r="B165" s="66" t="s">
        <v>171</v>
      </c>
      <c r="C165" s="67" t="s">
        <v>172</v>
      </c>
      <c r="D165" s="47"/>
      <c r="E165" s="39"/>
      <c r="F165" s="106"/>
      <c r="G165" s="65"/>
      <c r="I165" s="92"/>
      <c r="J165" s="89">
        <f t="shared" si="7"/>
        <v>0</v>
      </c>
      <c r="K165" s="89">
        <f t="shared" si="8"/>
        <v>0</v>
      </c>
      <c r="L165" s="45"/>
      <c r="M165" s="83"/>
      <c r="N165" s="19"/>
      <c r="O165" s="19"/>
      <c r="P165" s="19"/>
      <c r="Q165" s="19"/>
      <c r="R165" s="19"/>
    </row>
    <row r="166" spans="2:18" s="9" customFormat="1" ht="29.25" customHeight="1" x14ac:dyDescent="0.2">
      <c r="B166" s="14" t="s">
        <v>173</v>
      </c>
      <c r="C166" s="11" t="s">
        <v>268</v>
      </c>
      <c r="D166" s="48">
        <v>2</v>
      </c>
      <c r="E166" s="31" t="s">
        <v>21</v>
      </c>
      <c r="F166" s="103"/>
      <c r="G166" s="63">
        <f t="shared" si="9"/>
        <v>0</v>
      </c>
      <c r="I166" s="92">
        <v>1431.3593536447772</v>
      </c>
      <c r="J166" s="89">
        <f t="shared" si="7"/>
        <v>1145.0874829158217</v>
      </c>
      <c r="K166" s="89">
        <f t="shared" si="8"/>
        <v>1502.9273213270162</v>
      </c>
      <c r="L166" s="45"/>
      <c r="M166" s="83"/>
      <c r="N166" s="19"/>
      <c r="O166" s="19"/>
      <c r="P166" s="19"/>
      <c r="Q166" s="19"/>
      <c r="R166" s="19"/>
    </row>
    <row r="167" spans="2:18" s="9" customFormat="1" ht="29.25" customHeight="1" x14ac:dyDescent="0.2">
      <c r="B167" s="14" t="s">
        <v>174</v>
      </c>
      <c r="C167" s="29" t="s">
        <v>269</v>
      </c>
      <c r="D167" s="28">
        <v>2</v>
      </c>
      <c r="E167" s="56" t="s">
        <v>21</v>
      </c>
      <c r="F167" s="103"/>
      <c r="G167" s="63">
        <f t="shared" si="9"/>
        <v>0</v>
      </c>
      <c r="I167" s="92">
        <v>2741.2169861264074</v>
      </c>
      <c r="J167" s="89">
        <f t="shared" si="7"/>
        <v>2192.9735889011258</v>
      </c>
      <c r="K167" s="89">
        <f t="shared" si="8"/>
        <v>2878.2778354327279</v>
      </c>
      <c r="L167" s="45"/>
      <c r="M167" s="83"/>
      <c r="N167" s="19"/>
      <c r="O167" s="19"/>
      <c r="P167" s="19"/>
      <c r="Q167" s="19"/>
      <c r="R167" s="19"/>
    </row>
    <row r="168" spans="2:18" s="9" customFormat="1" ht="29.25" customHeight="1" x14ac:dyDescent="0.2">
      <c r="B168" s="14" t="s">
        <v>175</v>
      </c>
      <c r="C168" s="11" t="s">
        <v>267</v>
      </c>
      <c r="D168" s="48">
        <v>2</v>
      </c>
      <c r="E168" s="31" t="s">
        <v>21</v>
      </c>
      <c r="F168" s="103"/>
      <c r="G168" s="63">
        <f t="shared" si="9"/>
        <v>0</v>
      </c>
      <c r="I168" s="92">
        <v>2672.9955897544287</v>
      </c>
      <c r="J168" s="89">
        <f t="shared" si="7"/>
        <v>2138.3964718035431</v>
      </c>
      <c r="K168" s="89">
        <f t="shared" si="8"/>
        <v>2806.6453692421501</v>
      </c>
      <c r="L168" s="45"/>
      <c r="M168" s="83"/>
      <c r="N168" s="19"/>
      <c r="O168" s="19"/>
      <c r="P168" s="19"/>
      <c r="Q168" s="19"/>
      <c r="R168" s="19"/>
    </row>
    <row r="169" spans="2:18" s="9" customFormat="1" ht="29.25" customHeight="1" x14ac:dyDescent="0.2">
      <c r="B169" s="66" t="s">
        <v>176</v>
      </c>
      <c r="C169" s="68" t="s">
        <v>177</v>
      </c>
      <c r="D169" s="69"/>
      <c r="E169" s="70"/>
      <c r="F169" s="106"/>
      <c r="G169" s="65"/>
      <c r="I169" s="92"/>
      <c r="J169" s="89">
        <f t="shared" si="7"/>
        <v>0</v>
      </c>
      <c r="K169" s="89">
        <f t="shared" si="8"/>
        <v>0</v>
      </c>
      <c r="L169" s="45"/>
      <c r="M169" s="83"/>
      <c r="N169" s="19"/>
      <c r="O169" s="19"/>
      <c r="P169" s="19"/>
      <c r="Q169" s="19"/>
      <c r="R169" s="19"/>
    </row>
    <row r="170" spans="2:18" s="9" customFormat="1" ht="29.25" customHeight="1" x14ac:dyDescent="0.2">
      <c r="B170" s="14" t="s">
        <v>178</v>
      </c>
      <c r="C170" s="11" t="s">
        <v>270</v>
      </c>
      <c r="D170" s="28">
        <v>2</v>
      </c>
      <c r="E170" s="56" t="s">
        <v>21</v>
      </c>
      <c r="F170" s="103"/>
      <c r="G170" s="63">
        <f t="shared" si="9"/>
        <v>0</v>
      </c>
      <c r="I170" s="92">
        <v>1156.5671265721021</v>
      </c>
      <c r="J170" s="89">
        <f t="shared" si="7"/>
        <v>925.25370125768177</v>
      </c>
      <c r="K170" s="89">
        <f t="shared" si="8"/>
        <v>1214.3954829007073</v>
      </c>
      <c r="L170" s="45"/>
      <c r="M170" s="83"/>
      <c r="N170" s="19"/>
      <c r="O170" s="19"/>
      <c r="P170" s="19"/>
      <c r="Q170" s="19"/>
      <c r="R170" s="19"/>
    </row>
    <row r="171" spans="2:18" s="9" customFormat="1" ht="29.25" customHeight="1" x14ac:dyDescent="0.2">
      <c r="B171" s="14" t="s">
        <v>179</v>
      </c>
      <c r="C171" s="11" t="s">
        <v>271</v>
      </c>
      <c r="D171" s="28">
        <v>2</v>
      </c>
      <c r="E171" s="56" t="s">
        <v>21</v>
      </c>
      <c r="F171" s="103"/>
      <c r="G171" s="63">
        <f t="shared" si="9"/>
        <v>0</v>
      </c>
      <c r="I171" s="92">
        <v>1959.594361127027</v>
      </c>
      <c r="J171" s="89">
        <f t="shared" si="7"/>
        <v>1567.6754889016217</v>
      </c>
      <c r="K171" s="89">
        <f t="shared" si="8"/>
        <v>2057.5740791833787</v>
      </c>
      <c r="L171" s="45"/>
      <c r="M171" s="83"/>
      <c r="N171" s="19"/>
      <c r="O171" s="19"/>
      <c r="P171" s="19"/>
      <c r="Q171" s="19"/>
      <c r="R171" s="19"/>
    </row>
    <row r="172" spans="2:18" s="9" customFormat="1" ht="29.25" customHeight="1" x14ac:dyDescent="0.2">
      <c r="B172" s="14" t="s">
        <v>180</v>
      </c>
      <c r="C172" s="41" t="s">
        <v>266</v>
      </c>
      <c r="D172" s="28">
        <v>2</v>
      </c>
      <c r="E172" s="56" t="s">
        <v>21</v>
      </c>
      <c r="F172" s="103"/>
      <c r="G172" s="63">
        <f t="shared" si="9"/>
        <v>0</v>
      </c>
      <c r="I172" s="92">
        <v>423.05393740656763</v>
      </c>
      <c r="J172" s="89">
        <f t="shared" si="7"/>
        <v>338.44314992525415</v>
      </c>
      <c r="K172" s="89">
        <f t="shared" si="8"/>
        <v>444.20663427689601</v>
      </c>
      <c r="L172" s="45"/>
      <c r="M172" s="83"/>
      <c r="N172" s="19"/>
      <c r="O172" s="19"/>
      <c r="P172" s="19"/>
      <c r="Q172" s="19"/>
      <c r="R172" s="19"/>
    </row>
    <row r="173" spans="2:18" s="9" customFormat="1" ht="29.25" customHeight="1" x14ac:dyDescent="0.2">
      <c r="B173" s="14" t="s">
        <v>181</v>
      </c>
      <c r="C173" s="11" t="s">
        <v>290</v>
      </c>
      <c r="D173" s="48">
        <v>458</v>
      </c>
      <c r="E173" s="31" t="s">
        <v>182</v>
      </c>
      <c r="F173" s="103"/>
      <c r="G173" s="63">
        <f t="shared" si="9"/>
        <v>0</v>
      </c>
      <c r="I173" s="92">
        <v>44.06566204709052</v>
      </c>
      <c r="J173" s="89">
        <f t="shared" si="7"/>
        <v>35.252529637672417</v>
      </c>
      <c r="K173" s="89">
        <f t="shared" si="8"/>
        <v>46.268945149445045</v>
      </c>
      <c r="L173" s="45"/>
      <c r="M173" s="83"/>
      <c r="N173" s="19"/>
      <c r="O173" s="19"/>
      <c r="P173" s="19"/>
      <c r="Q173" s="19"/>
      <c r="R173" s="19"/>
    </row>
    <row r="174" spans="2:18" s="9" customFormat="1" ht="29.25" customHeight="1" x14ac:dyDescent="0.2">
      <c r="B174" s="14" t="s">
        <v>183</v>
      </c>
      <c r="C174" s="11" t="s">
        <v>291</v>
      </c>
      <c r="D174" s="48">
        <v>156</v>
      </c>
      <c r="E174" s="31" t="s">
        <v>182</v>
      </c>
      <c r="F174" s="103"/>
      <c r="G174" s="63">
        <f t="shared" si="9"/>
        <v>0</v>
      </c>
      <c r="I174" s="92">
        <v>66.617283537051918</v>
      </c>
      <c r="J174" s="89">
        <f t="shared" si="7"/>
        <v>53.293826829641539</v>
      </c>
      <c r="K174" s="89">
        <f t="shared" si="8"/>
        <v>69.948147713904518</v>
      </c>
      <c r="L174" s="45"/>
      <c r="M174" s="83"/>
      <c r="N174" s="19"/>
      <c r="O174" s="19"/>
      <c r="P174" s="19"/>
      <c r="Q174" s="19"/>
      <c r="R174" s="19"/>
    </row>
    <row r="175" spans="2:18" s="9" customFormat="1" ht="29.25" customHeight="1" x14ac:dyDescent="0.2">
      <c r="B175" s="14" t="s">
        <v>184</v>
      </c>
      <c r="C175" s="11" t="s">
        <v>292</v>
      </c>
      <c r="D175" s="48">
        <v>100</v>
      </c>
      <c r="E175" s="31" t="s">
        <v>182</v>
      </c>
      <c r="F175" s="103"/>
      <c r="G175" s="63">
        <f t="shared" si="9"/>
        <v>0</v>
      </c>
      <c r="I175" s="92">
        <v>115.8264018429357</v>
      </c>
      <c r="J175" s="89">
        <f t="shared" si="7"/>
        <v>92.661121474348562</v>
      </c>
      <c r="K175" s="89">
        <f t="shared" si="8"/>
        <v>121.61772193508249</v>
      </c>
      <c r="L175" s="45"/>
      <c r="M175" s="83"/>
      <c r="N175" s="19"/>
      <c r="O175" s="19"/>
      <c r="P175" s="19"/>
      <c r="Q175" s="19"/>
      <c r="R175" s="19"/>
    </row>
    <row r="176" spans="2:18" s="9" customFormat="1" ht="29.25" customHeight="1" x14ac:dyDescent="0.2">
      <c r="B176" s="14" t="s">
        <v>185</v>
      </c>
      <c r="C176" s="11" t="s">
        <v>293</v>
      </c>
      <c r="D176" s="48">
        <v>11</v>
      </c>
      <c r="E176" s="31" t="s">
        <v>182</v>
      </c>
      <c r="F176" s="103"/>
      <c r="G176" s="63">
        <f t="shared" si="9"/>
        <v>0</v>
      </c>
      <c r="I176" s="92">
        <v>63.434516907619759</v>
      </c>
      <c r="J176" s="89">
        <f t="shared" si="7"/>
        <v>50.747613526095812</v>
      </c>
      <c r="K176" s="89">
        <f t="shared" si="8"/>
        <v>66.606242753000757</v>
      </c>
      <c r="L176" s="45"/>
      <c r="M176" s="83"/>
      <c r="N176" s="19"/>
      <c r="O176" s="19"/>
      <c r="P176" s="19"/>
      <c r="Q176" s="19"/>
      <c r="R176" s="19"/>
    </row>
    <row r="177" spans="1:18" s="9" customFormat="1" ht="29.25" customHeight="1" x14ac:dyDescent="0.2">
      <c r="B177" s="14" t="s">
        <v>186</v>
      </c>
      <c r="C177" s="11" t="s">
        <v>294</v>
      </c>
      <c r="D177" s="48">
        <v>280</v>
      </c>
      <c r="E177" s="31" t="s">
        <v>182</v>
      </c>
      <c r="F177" s="103"/>
      <c r="G177" s="63">
        <f t="shared" si="9"/>
        <v>0</v>
      </c>
      <c r="I177" s="92">
        <v>65.250519756300733</v>
      </c>
      <c r="J177" s="89">
        <f t="shared" si="7"/>
        <v>52.200415805040592</v>
      </c>
      <c r="K177" s="89">
        <f t="shared" si="8"/>
        <v>68.513045744115772</v>
      </c>
      <c r="L177" s="45"/>
      <c r="M177" s="83"/>
      <c r="N177" s="19"/>
      <c r="O177" s="19"/>
      <c r="P177" s="19"/>
      <c r="Q177" s="19"/>
      <c r="R177" s="19"/>
    </row>
    <row r="178" spans="1:18" s="9" customFormat="1" ht="29.25" customHeight="1" x14ac:dyDescent="0.2">
      <c r="B178" s="14" t="s">
        <v>187</v>
      </c>
      <c r="C178" s="11" t="s">
        <v>314</v>
      </c>
      <c r="D178" s="10">
        <v>2</v>
      </c>
      <c r="E178" s="57" t="s">
        <v>21</v>
      </c>
      <c r="F178" s="103"/>
      <c r="G178" s="78">
        <f t="shared" si="9"/>
        <v>0</v>
      </c>
      <c r="I178" s="92">
        <v>1772.3918777440094</v>
      </c>
      <c r="J178" s="89">
        <f t="shared" si="7"/>
        <v>1417.9135021952077</v>
      </c>
      <c r="K178" s="89">
        <f t="shared" si="8"/>
        <v>1861.01147163121</v>
      </c>
      <c r="L178" s="45"/>
      <c r="M178" s="83"/>
      <c r="N178" s="19"/>
      <c r="O178" s="19"/>
      <c r="P178" s="19"/>
      <c r="Q178" s="19"/>
      <c r="R178" s="19"/>
    </row>
    <row r="179" spans="1:18" s="9" customFormat="1" ht="29.25" customHeight="1" x14ac:dyDescent="0.2">
      <c r="B179" s="14" t="s">
        <v>188</v>
      </c>
      <c r="C179" s="11" t="s">
        <v>225</v>
      </c>
      <c r="D179" s="10">
        <v>180</v>
      </c>
      <c r="E179" s="57" t="s">
        <v>9</v>
      </c>
      <c r="F179" s="103"/>
      <c r="G179" s="78">
        <f t="shared" si="9"/>
        <v>0</v>
      </c>
      <c r="I179" s="92">
        <v>136.4427927439576</v>
      </c>
      <c r="J179" s="89">
        <f t="shared" si="7"/>
        <v>109.15423419516608</v>
      </c>
      <c r="K179" s="89">
        <f t="shared" si="8"/>
        <v>143.26493238115549</v>
      </c>
      <c r="L179" s="45"/>
      <c r="M179" s="83"/>
      <c r="N179" s="19"/>
      <c r="O179" s="19"/>
      <c r="P179" s="19"/>
      <c r="Q179" s="19"/>
      <c r="R179" s="19"/>
    </row>
    <row r="180" spans="1:18" s="9" customFormat="1" ht="29.25" customHeight="1" thickBot="1" x14ac:dyDescent="0.25">
      <c r="B180" s="97" t="s">
        <v>323</v>
      </c>
      <c r="C180" s="98" t="s">
        <v>324</v>
      </c>
      <c r="D180" s="99">
        <v>1</v>
      </c>
      <c r="E180" s="100" t="s">
        <v>325</v>
      </c>
      <c r="F180" s="96">
        <f>5%*SUM(G28:G179)</f>
        <v>0</v>
      </c>
      <c r="G180" s="101">
        <f t="shared" si="9"/>
        <v>0</v>
      </c>
      <c r="I180" s="92"/>
      <c r="J180" s="89"/>
      <c r="K180" s="89"/>
      <c r="L180" s="45"/>
      <c r="M180" s="83"/>
      <c r="N180" s="19"/>
      <c r="O180" s="19"/>
      <c r="P180" s="19"/>
      <c r="Q180" s="19"/>
      <c r="R180" s="19"/>
    </row>
    <row r="181" spans="1:18" ht="24" customHeight="1" x14ac:dyDescent="0.2">
      <c r="B181" s="170"/>
      <c r="C181" s="171"/>
      <c r="D181" s="174" t="s">
        <v>189</v>
      </c>
      <c r="E181" s="175"/>
      <c r="F181" s="178">
        <f>SUM(G28:G180)</f>
        <v>0</v>
      </c>
      <c r="G181" s="179"/>
      <c r="K181" s="43"/>
    </row>
    <row r="182" spans="1:18" ht="24" customHeight="1" thickBot="1" x14ac:dyDescent="0.25">
      <c r="B182" s="172"/>
      <c r="C182" s="173"/>
      <c r="D182" s="176"/>
      <c r="E182" s="177"/>
      <c r="F182" s="180"/>
      <c r="G182" s="181"/>
    </row>
    <row r="183" spans="1:18" ht="11.25" customHeight="1" thickBot="1" x14ac:dyDescent="0.3">
      <c r="B183" s="182"/>
      <c r="C183" s="183"/>
      <c r="D183" s="183"/>
      <c r="E183" s="183"/>
      <c r="F183" s="183"/>
      <c r="G183" s="184"/>
    </row>
    <row r="184" spans="1:18" ht="24" customHeight="1" x14ac:dyDescent="0.2">
      <c r="B184" s="166" t="s">
        <v>320</v>
      </c>
      <c r="C184" s="167"/>
      <c r="D184" s="185" t="s">
        <v>190</v>
      </c>
      <c r="E184" s="186"/>
      <c r="F184" s="186"/>
      <c r="G184" s="187"/>
    </row>
    <row r="185" spans="1:18" s="3" customFormat="1" ht="24" customHeight="1" thickBot="1" x14ac:dyDescent="0.25">
      <c r="A185" s="1"/>
      <c r="B185" s="168"/>
      <c r="C185" s="169"/>
      <c r="D185" s="188"/>
      <c r="E185" s="189"/>
      <c r="F185" s="189"/>
      <c r="G185" s="190"/>
      <c r="I185" s="90"/>
      <c r="L185" s="86"/>
      <c r="M185" s="86"/>
    </row>
    <row r="186" spans="1:18" s="3" customFormat="1" ht="24" customHeight="1" x14ac:dyDescent="0.2">
      <c r="A186" s="1"/>
      <c r="B186" s="170"/>
      <c r="C186" s="171"/>
      <c r="D186" s="191"/>
      <c r="E186" s="192"/>
      <c r="F186" s="192"/>
      <c r="G186" s="193"/>
      <c r="I186" s="90"/>
      <c r="L186" s="86"/>
      <c r="M186" s="86"/>
    </row>
    <row r="187" spans="1:18" s="3" customFormat="1" ht="24" customHeight="1" thickBot="1" x14ac:dyDescent="0.25">
      <c r="A187" s="1"/>
      <c r="B187" s="172"/>
      <c r="C187" s="173"/>
      <c r="D187" s="194"/>
      <c r="E187" s="195"/>
      <c r="F187" s="195"/>
      <c r="G187" s="196"/>
      <c r="I187" s="90"/>
      <c r="L187" s="86"/>
      <c r="M187" s="86"/>
    </row>
    <row r="189" spans="1:18" x14ac:dyDescent="0.2">
      <c r="F189" s="8"/>
      <c r="G189" s="16"/>
    </row>
    <row r="190" spans="1:18" x14ac:dyDescent="0.2">
      <c r="C190" s="43"/>
      <c r="D190" s="44"/>
    </row>
    <row r="191" spans="1:18" s="3" customFormat="1" x14ac:dyDescent="0.2">
      <c r="A191" s="1"/>
      <c r="C191" s="43"/>
      <c r="D191" s="20"/>
      <c r="E191" s="42"/>
      <c r="F191" s="22"/>
      <c r="G191" s="7"/>
      <c r="I191" s="90"/>
      <c r="L191" s="86"/>
      <c r="M191" s="86"/>
    </row>
    <row r="193" spans="1:13" s="3" customFormat="1" x14ac:dyDescent="0.2">
      <c r="A193" s="1"/>
      <c r="C193" s="79"/>
      <c r="D193" s="20"/>
      <c r="E193" s="1"/>
      <c r="F193" s="2"/>
      <c r="G193" s="2"/>
      <c r="I193" s="90"/>
      <c r="L193" s="86"/>
      <c r="M193" s="86"/>
    </row>
    <row r="194" spans="1:13" s="3" customFormat="1" x14ac:dyDescent="0.2">
      <c r="A194" s="1"/>
      <c r="C194" s="79"/>
      <c r="D194" s="20"/>
      <c r="E194" s="1"/>
      <c r="F194" s="2"/>
      <c r="G194" s="2"/>
      <c r="I194" s="90"/>
      <c r="L194" s="86"/>
      <c r="M194" s="86"/>
    </row>
    <row r="195" spans="1:13" s="3" customFormat="1" x14ac:dyDescent="0.2">
      <c r="A195" s="1"/>
      <c r="C195" s="79"/>
      <c r="D195" s="20"/>
      <c r="E195" s="1"/>
      <c r="F195" s="2"/>
      <c r="G195" s="2"/>
      <c r="I195" s="90"/>
      <c r="L195" s="86"/>
      <c r="M195" s="86"/>
    </row>
    <row r="196" spans="1:13" s="3" customFormat="1" x14ac:dyDescent="0.2">
      <c r="A196" s="1"/>
      <c r="C196" s="79"/>
      <c r="D196" s="20"/>
      <c r="E196" s="1"/>
      <c r="F196" s="2"/>
      <c r="G196" s="2"/>
      <c r="I196" s="90"/>
      <c r="L196" s="86"/>
      <c r="M196" s="86"/>
    </row>
    <row r="197" spans="1:13" s="3" customFormat="1" x14ac:dyDescent="0.2">
      <c r="A197" s="1"/>
      <c r="C197" s="79"/>
      <c r="D197" s="20"/>
      <c r="E197" s="1"/>
      <c r="F197" s="2"/>
      <c r="G197" s="2"/>
      <c r="I197" s="90"/>
      <c r="L197" s="86"/>
      <c r="M197" s="86"/>
    </row>
    <row r="198" spans="1:13" s="3" customFormat="1" x14ac:dyDescent="0.2">
      <c r="A198" s="1"/>
      <c r="C198" s="79"/>
      <c r="D198" s="20"/>
      <c r="E198" s="1"/>
      <c r="F198" s="2"/>
      <c r="G198" s="2"/>
      <c r="I198" s="90"/>
      <c r="L198" s="86"/>
      <c r="M198" s="86"/>
    </row>
    <row r="199" spans="1:13" s="3" customFormat="1" x14ac:dyDescent="0.2">
      <c r="A199" s="1"/>
      <c r="C199" s="79"/>
      <c r="D199" s="20"/>
      <c r="E199" s="1"/>
      <c r="F199" s="2"/>
      <c r="G199" s="2"/>
      <c r="I199" s="90"/>
      <c r="L199" s="86"/>
      <c r="M199" s="86"/>
    </row>
    <row r="202" spans="1:13" x14ac:dyDescent="0.2">
      <c r="C202" s="79"/>
    </row>
  </sheetData>
  <sheetProtection algorithmName="SHA-512" hashValue="OwJli5rpMYL4UPZ6idQJnQRZetttwxg9iPVM+glM7AjPgVSoh76rgHkmX07lHMM/eKsaRso4a+X0jlr0Gc0JLA==" saltValue="7RC5FpbQFwVI2PABK0nUEQ==" spinCount="100000" sheet="1" objects="1" scenarios="1" selectLockedCells="1"/>
  <mergeCells count="31">
    <mergeCell ref="B184:C185"/>
    <mergeCell ref="B186:C187"/>
    <mergeCell ref="D181:E182"/>
    <mergeCell ref="F181:G182"/>
    <mergeCell ref="B183:E183"/>
    <mergeCell ref="F183:G183"/>
    <mergeCell ref="D184:G185"/>
    <mergeCell ref="D186:G187"/>
    <mergeCell ref="B181:C182"/>
    <mergeCell ref="C24:C26"/>
    <mergeCell ref="D24:D26"/>
    <mergeCell ref="E24:E26"/>
    <mergeCell ref="B1:G1"/>
    <mergeCell ref="B22:G22"/>
    <mergeCell ref="B7:G7"/>
    <mergeCell ref="F24:F26"/>
    <mergeCell ref="G24:G26"/>
    <mergeCell ref="B24:B26"/>
    <mergeCell ref="D23:G23"/>
    <mergeCell ref="B2:G6"/>
    <mergeCell ref="C15:G15"/>
    <mergeCell ref="C16:G16"/>
    <mergeCell ref="C17:G17"/>
    <mergeCell ref="B18:G21"/>
    <mergeCell ref="B8:G8"/>
    <mergeCell ref="B14:G14"/>
    <mergeCell ref="C9:G9"/>
    <mergeCell ref="C10:G10"/>
    <mergeCell ref="C11:G11"/>
    <mergeCell ref="C12:G12"/>
    <mergeCell ref="C13:G13"/>
  </mergeCells>
  <conditionalFormatting sqref="F28">
    <cfRule type="expression" dxfId="25" priority="32">
      <formula>OR(F28&lt;J28,F28&gt;K28)</formula>
    </cfRule>
  </conditionalFormatting>
  <conditionalFormatting sqref="F29">
    <cfRule type="expression" dxfId="24" priority="26">
      <formula>OR(F29&lt;J29,F29&gt;K29)</formula>
    </cfRule>
  </conditionalFormatting>
  <conditionalFormatting sqref="F30:F39">
    <cfRule type="expression" dxfId="23" priority="25">
      <formula>OR(F30&lt;J30,F30&gt;K30)</formula>
    </cfRule>
  </conditionalFormatting>
  <conditionalFormatting sqref="F41:F43">
    <cfRule type="expression" dxfId="22" priority="24">
      <formula>OR(F41&lt;J41,F41&gt;K41)</formula>
    </cfRule>
  </conditionalFormatting>
  <conditionalFormatting sqref="F45:F46">
    <cfRule type="expression" dxfId="21" priority="23">
      <formula>OR(F45&lt;J45,F45&gt;K45)</formula>
    </cfRule>
  </conditionalFormatting>
  <conditionalFormatting sqref="F170:F179">
    <cfRule type="expression" dxfId="20" priority="3">
      <formula>OR(F170&lt;J170,F170&gt;K170)</formula>
    </cfRule>
  </conditionalFormatting>
  <conditionalFormatting sqref="F48">
    <cfRule type="expression" dxfId="19" priority="22">
      <formula>OR(F48&lt;J48,F48&gt;K48)</formula>
    </cfRule>
  </conditionalFormatting>
  <conditionalFormatting sqref="F50:F57">
    <cfRule type="expression" dxfId="18" priority="21">
      <formula>OR(F50&lt;J50,F50&gt;K50)</formula>
    </cfRule>
  </conditionalFormatting>
  <conditionalFormatting sqref="F58">
    <cfRule type="expression" dxfId="17" priority="20">
      <formula>OR(F58&lt;J58,F58&gt;K58)</formula>
    </cfRule>
  </conditionalFormatting>
  <conditionalFormatting sqref="F60:F64">
    <cfRule type="expression" dxfId="16" priority="19">
      <formula>OR(F60&lt;J60,F60&gt;K60)</formula>
    </cfRule>
  </conditionalFormatting>
  <conditionalFormatting sqref="F67:F68">
    <cfRule type="expression" dxfId="15" priority="18">
      <formula>OR(F67&lt;J67,F67&gt;K67)</formula>
    </cfRule>
  </conditionalFormatting>
  <conditionalFormatting sqref="F70:F71">
    <cfRule type="expression" dxfId="14" priority="17">
      <formula>OR(F70&lt;J70,F70&gt;K70)</formula>
    </cfRule>
  </conditionalFormatting>
  <conditionalFormatting sqref="F73">
    <cfRule type="expression" dxfId="13" priority="16">
      <formula>OR(F73&lt;J73,F73&gt;K73)</formula>
    </cfRule>
  </conditionalFormatting>
  <conditionalFormatting sqref="F75:F80">
    <cfRule type="expression" dxfId="12" priority="15">
      <formula>OR(F75&lt;J75,F75&gt;K75)</formula>
    </cfRule>
  </conditionalFormatting>
  <conditionalFormatting sqref="F81">
    <cfRule type="expression" dxfId="11" priority="14">
      <formula>OR(F81&lt;J81,F81&gt;K81)</formula>
    </cfRule>
  </conditionalFormatting>
  <conditionalFormatting sqref="F82">
    <cfRule type="expression" dxfId="10" priority="13">
      <formula>OR(F82&lt;J82,F82&gt;K82)</formula>
    </cfRule>
  </conditionalFormatting>
  <conditionalFormatting sqref="F84:F99">
    <cfRule type="expression" dxfId="9" priority="12">
      <formula>OR(F84&lt;J84,F84&gt;K84)</formula>
    </cfRule>
  </conditionalFormatting>
  <conditionalFormatting sqref="F101:F103">
    <cfRule type="expression" dxfId="8" priority="11">
      <formula>OR(F101&lt;J101,F101&gt;K101)</formula>
    </cfRule>
  </conditionalFormatting>
  <conditionalFormatting sqref="F105:F111">
    <cfRule type="expression" dxfId="7" priority="10">
      <formula>OR(F105&lt;J105,F105&gt;K105)</formula>
    </cfRule>
  </conditionalFormatting>
  <conditionalFormatting sqref="F113:F123">
    <cfRule type="expression" dxfId="6" priority="9">
      <formula>OR(F113&lt;J113,F113&gt;K113)</formula>
    </cfRule>
  </conditionalFormatting>
  <conditionalFormatting sqref="F125:F142">
    <cfRule type="expression" dxfId="5" priority="8">
      <formula>OR(F125&lt;J125,F125&gt;K125)</formula>
    </cfRule>
  </conditionalFormatting>
  <conditionalFormatting sqref="F145:F151">
    <cfRule type="expression" dxfId="4" priority="7">
      <formula>OR(F145&lt;J145,F145&gt;K145)</formula>
    </cfRule>
  </conditionalFormatting>
  <conditionalFormatting sqref="F153:F155">
    <cfRule type="expression" dxfId="3" priority="6">
      <formula>OR(F153&lt;J153,F153&gt;K153)</formula>
    </cfRule>
  </conditionalFormatting>
  <conditionalFormatting sqref="F157:F164">
    <cfRule type="expression" dxfId="2" priority="5">
      <formula>OR(F157&lt;J157,F157&gt;K157)</formula>
    </cfRule>
  </conditionalFormatting>
  <conditionalFormatting sqref="F166:F168">
    <cfRule type="expression" dxfId="1" priority="4">
      <formula>OR(F166&lt;J166,F166&gt;K166)</formula>
    </cfRule>
  </conditionalFormatting>
  <conditionalFormatting sqref="F143">
    <cfRule type="expression" dxfId="0" priority="1">
      <formula>OR(F143&lt;J143,F143&gt;K143)</formula>
    </cfRule>
  </conditionalFormatting>
  <printOptions horizontalCentered="1"/>
  <pageMargins left="0.39370078740157483" right="0.39370078740157483" top="0.78740157480314965" bottom="0.78740157480314965" header="0" footer="0.51181102362204722"/>
  <pageSetup paperSize="9" scale="20" fitToHeight="2" orientation="landscape" horizontalDpi="300" verticalDpi="300" r:id="rId1"/>
  <headerFooter alignWithMargins="0">
    <oddFooter>&amp;C&amp;1#&amp;"Calibri"&amp;10&amp;K000000NP-1</oddFooter>
  </headerFooter>
  <ignoredErrors>
    <ignoredError sqref="B27" numberStoredAsText="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4B75A91153097146B4F6C6AD20269657" ma:contentTypeVersion="2" ma:contentTypeDescription="Crie um novo documento." ma:contentTypeScope="" ma:versionID="29f45954feba9f62e1b9cf97fb4af38b">
  <xsd:schema xmlns:xsd="http://www.w3.org/2001/XMLSchema" xmlns:xs="http://www.w3.org/2001/XMLSchema" xmlns:p="http://schemas.microsoft.com/office/2006/metadata/properties" xmlns:ns3="18782d7b-1034-405a-90e6-8184ae08a520" targetNamespace="http://schemas.microsoft.com/office/2006/metadata/properties" ma:root="true" ma:fieldsID="3ac3ea15c5b8f066e6e31018310df63c" ns3:_="">
    <xsd:import namespace="18782d7b-1034-405a-90e6-8184ae08a520"/>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782d7b-1034-405a-90e6-8184ae08a5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CD54DC-32C8-44BC-B5AA-AF665585DD57}">
  <ds:schemaRefs>
    <ds:schemaRef ds:uri="http://purl.org/dc/elements/1.1/"/>
    <ds:schemaRef ds:uri="http://schemas.microsoft.com/office/2006/metadata/properties"/>
    <ds:schemaRef ds:uri="http://purl.org/dc/terms/"/>
    <ds:schemaRef ds:uri="http://schemas.microsoft.com/office/2006/documentManagement/types"/>
    <ds:schemaRef ds:uri="http://www.w3.org/XML/1998/namespace"/>
    <ds:schemaRef ds:uri="http://purl.org/dc/dcmitype/"/>
    <ds:schemaRef ds:uri="http://schemas.microsoft.com/office/infopath/2007/PartnerControls"/>
    <ds:schemaRef ds:uri="18782d7b-1034-405a-90e6-8184ae08a520"/>
    <ds:schemaRef ds:uri="http://schemas.openxmlformats.org/package/2006/metadata/core-properties"/>
  </ds:schemaRefs>
</ds:datastoreItem>
</file>

<file path=customXml/itemProps2.xml><?xml version="1.0" encoding="utf-8"?>
<ds:datastoreItem xmlns:ds="http://schemas.openxmlformats.org/officeDocument/2006/customXml" ds:itemID="{A61C6B74-9029-4F7C-99AD-6E91E7B11C07}">
  <ds:schemaRefs>
    <ds:schemaRef ds:uri="http://schemas.microsoft.com/sharepoint/v3/contenttype/forms"/>
  </ds:schemaRefs>
</ds:datastoreItem>
</file>

<file path=customXml/itemProps3.xml><?xml version="1.0" encoding="utf-8"?>
<ds:datastoreItem xmlns:ds="http://schemas.openxmlformats.org/officeDocument/2006/customXml" ds:itemID="{4EE23191-22F8-4352-84D4-E2976B29F1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782d7b-1034-405a-90e6-8184ae08a5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PPU</vt:lpstr>
    </vt:vector>
  </TitlesOfParts>
  <Manager/>
  <Company>Petrobras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 Distribuidora</dc:creator>
  <cp:keywords/>
  <dc:description/>
  <cp:lastModifiedBy>Administrador</cp:lastModifiedBy>
  <cp:revision/>
  <cp:lastPrinted>2020-03-02T18:48:45Z</cp:lastPrinted>
  <dcterms:created xsi:type="dcterms:W3CDTF">2004-09-17T11:37:30Z</dcterms:created>
  <dcterms:modified xsi:type="dcterms:W3CDTF">2020-03-11T18:38:22Z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deaceb-9851-4663-bccf-596767454be3_Enabled">
    <vt:lpwstr>True</vt:lpwstr>
  </property>
  <property fmtid="{D5CDD505-2E9C-101B-9397-08002B2CF9AE}" pid="3" name="MSIP_Label_22deaceb-9851-4663-bccf-596767454be3_SiteId">
    <vt:lpwstr>809f94a6-0477-4390-b86e-eab14c5493a7</vt:lpwstr>
  </property>
  <property fmtid="{D5CDD505-2E9C-101B-9397-08002B2CF9AE}" pid="4" name="MSIP_Label_22deaceb-9851-4663-bccf-596767454be3_Owner">
    <vt:lpwstr>corona@br-petrobras.com.br</vt:lpwstr>
  </property>
  <property fmtid="{D5CDD505-2E9C-101B-9397-08002B2CF9AE}" pid="5" name="MSIP_Label_22deaceb-9851-4663-bccf-596767454be3_SetDate">
    <vt:lpwstr>2019-10-01T21:38:53.2704600Z</vt:lpwstr>
  </property>
  <property fmtid="{D5CDD505-2E9C-101B-9397-08002B2CF9AE}" pid="6" name="MSIP_Label_22deaceb-9851-4663-bccf-596767454be3_Name">
    <vt:lpwstr>NP-1</vt:lpwstr>
  </property>
  <property fmtid="{D5CDD505-2E9C-101B-9397-08002B2CF9AE}" pid="7" name="MSIP_Label_22deaceb-9851-4663-bccf-596767454be3_Application">
    <vt:lpwstr>Microsoft Azure Information Protection</vt:lpwstr>
  </property>
  <property fmtid="{D5CDD505-2E9C-101B-9397-08002B2CF9AE}" pid="8" name="MSIP_Label_22deaceb-9851-4663-bccf-596767454be3_ActionId">
    <vt:lpwstr>3e404f8e-a8ec-4db0-820b-9dca5eb67be9</vt:lpwstr>
  </property>
  <property fmtid="{D5CDD505-2E9C-101B-9397-08002B2CF9AE}" pid="9" name="MSIP_Label_22deaceb-9851-4663-bccf-596767454be3_Extended_MSFT_Method">
    <vt:lpwstr>Automatic</vt:lpwstr>
  </property>
  <property fmtid="{D5CDD505-2E9C-101B-9397-08002B2CF9AE}" pid="10" name="Sensitivity">
    <vt:lpwstr>NP-1</vt:lpwstr>
  </property>
  <property fmtid="{D5CDD505-2E9C-101B-9397-08002B2CF9AE}" pid="11" name="ContentTypeId">
    <vt:lpwstr>0x0101004B75A91153097146B4F6C6AD20269657</vt:lpwstr>
  </property>
</Properties>
</file>